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53" yWindow="44" windowWidth="15198" windowHeight="7676" activeTab="0"/>
  </bookViews>
  <sheets>
    <sheet name="Budget Request Form" sheetId="1" r:id="rId1"/>
    <sheet name="Sheet1" sheetId="2" state="hidden" r:id="rId2"/>
    <sheet name="Sheet2" sheetId="3" state="hidden" r:id="rId3"/>
    <sheet name="3rd Draft" sheetId="4" state="hidden" r:id="rId4"/>
  </sheets>
  <definedNames>
    <definedName name="_xlnm.Print_Area" localSheetId="3">'3rd Draft'!$A$1:$M$37</definedName>
    <definedName name="_xlnm.Print_Area" localSheetId="0">'Budget Request Form'!$A$1:$M$84</definedName>
    <definedName name="_xlnm.Print_Area" localSheetId="1">'Sheet1'!$A$1:$O$37</definedName>
  </definedNames>
  <calcPr fullCalcOnLoad="1"/>
</workbook>
</file>

<file path=xl/comments1.xml><?xml version="1.0" encoding="utf-8"?>
<comments xmlns="http://schemas.openxmlformats.org/spreadsheetml/2006/main">
  <authors>
    <author>Budget Analyst</author>
  </authors>
  <commentList>
    <comment ref="L7" authorId="0">
      <text>
        <r>
          <rPr>
            <sz val="12"/>
            <rFont val="Tahoma"/>
            <family val="2"/>
          </rPr>
          <t>The 2008-2013 Strategic Accountability Plan Codes are listed below.  (Row 59-79)</t>
        </r>
      </text>
    </comment>
    <comment ref="G7" authorId="0">
      <text>
        <r>
          <rPr>
            <sz val="12"/>
            <rFont val="Tahoma"/>
            <family val="2"/>
          </rPr>
          <t xml:space="preserve">Enter projected salary </t>
        </r>
        <r>
          <rPr>
            <u val="single"/>
            <sz val="12"/>
            <rFont val="Tahoma"/>
            <family val="2"/>
          </rPr>
          <t>only</t>
        </r>
        <r>
          <rPr>
            <sz val="12"/>
            <rFont val="Tahoma"/>
            <family val="2"/>
          </rPr>
          <t>.  Benefits are calculated in column "H."</t>
        </r>
      </text>
    </comment>
    <comment ref="H7" authorId="0">
      <text>
        <r>
          <rPr>
            <sz val="12"/>
            <rFont val="Tahoma"/>
            <family val="2"/>
          </rPr>
          <t xml:space="preserve">This column includes salary and benefits.  Benefits are </t>
        </r>
        <r>
          <rPr>
            <b/>
            <sz val="12"/>
            <rFont val="Tahoma"/>
            <family val="2"/>
          </rPr>
          <t>calculated</t>
        </r>
        <r>
          <rPr>
            <sz val="12"/>
            <rFont val="Tahoma"/>
            <family val="2"/>
          </rPr>
          <t xml:space="preserve"> based on the proposed salary amount provided in column "G."</t>
        </r>
      </text>
    </comment>
    <comment ref="F7" authorId="0">
      <text>
        <r>
          <rPr>
            <sz val="12"/>
            <rFont val="Tahoma"/>
            <family val="2"/>
          </rPr>
          <t>How many employee(s) are being requested in column "E"?</t>
        </r>
      </text>
    </comment>
    <comment ref="I7" authorId="0">
      <text>
        <r>
          <rPr>
            <sz val="12"/>
            <rFont val="Tahoma"/>
            <family val="2"/>
          </rPr>
          <t>What funding source is being requested?  The drop down box provides a list of funding sources within the District.</t>
        </r>
      </text>
    </comment>
    <comment ref="J7" authorId="0">
      <text>
        <r>
          <rPr>
            <sz val="12"/>
            <rFont val="Tahoma"/>
            <family val="2"/>
          </rPr>
          <t xml:space="preserve">The recurring amount is </t>
        </r>
        <r>
          <rPr>
            <b/>
            <sz val="12"/>
            <rFont val="Tahoma"/>
            <family val="2"/>
          </rPr>
          <t>calculated</t>
        </r>
        <r>
          <rPr>
            <sz val="12"/>
            <rFont val="Tahoma"/>
            <family val="2"/>
          </rPr>
          <t xml:space="preserve"> based on the answer in column "K", substracting one-time cost.</t>
        </r>
        <r>
          <rPr>
            <sz val="8"/>
            <rFont val="Tahoma"/>
            <family val="2"/>
          </rPr>
          <t xml:space="preserve">
</t>
        </r>
      </text>
    </comment>
    <comment ref="K7" authorId="0">
      <text>
        <r>
          <rPr>
            <sz val="12"/>
            <rFont val="Tahoma"/>
            <family val="2"/>
          </rPr>
          <t xml:space="preserve">How much of this budget request is for </t>
        </r>
        <r>
          <rPr>
            <b/>
            <sz val="12"/>
            <rFont val="Tahoma"/>
            <family val="2"/>
          </rPr>
          <t>one</t>
        </r>
        <r>
          <rPr>
            <sz val="12"/>
            <rFont val="Tahoma"/>
            <family val="2"/>
          </rPr>
          <t xml:space="preserve"> year?</t>
        </r>
      </text>
    </comment>
    <comment ref="M7" authorId="0">
      <text>
        <r>
          <rPr>
            <sz val="12"/>
            <rFont val="Tahoma"/>
            <family val="2"/>
          </rPr>
          <t>Insert a brief comment or attach backup that provides justification or helpful information.</t>
        </r>
        <r>
          <rPr>
            <b/>
            <sz val="12"/>
            <rFont val="Tahoma"/>
            <family val="2"/>
          </rPr>
          <t xml:space="preserve"> </t>
        </r>
      </text>
    </comment>
  </commentList>
</comments>
</file>

<file path=xl/sharedStrings.xml><?xml version="1.0" encoding="utf-8"?>
<sst xmlns="http://schemas.openxmlformats.org/spreadsheetml/2006/main" count="656" uniqueCount="191">
  <si>
    <t xml:space="preserve">Student Achievement - Curriculum Mastery </t>
  </si>
  <si>
    <t>Student Achievement - Student Success</t>
  </si>
  <si>
    <t>Student Achievement - Completion Rate</t>
  </si>
  <si>
    <t>Safe &amp; Caring - Student Attendance</t>
  </si>
  <si>
    <t>Safe &amp; Caring - Student Behavior</t>
  </si>
  <si>
    <t>Safe &amp; Caring - Safety &amp; Security</t>
  </si>
  <si>
    <t>Student &amp; Stakeholder Engagement - Student Engagement</t>
  </si>
  <si>
    <t>Student &amp; Stakeholder Engagement - Parent Engagement</t>
  </si>
  <si>
    <t>Other Expenditures</t>
  </si>
  <si>
    <t>Student &amp; Stakeholder Engagement - Community Engagement</t>
  </si>
  <si>
    <t>Student &amp; Stakeholder Engagement - Stakeholder Perception</t>
  </si>
  <si>
    <t>Promote Effective &amp; Efficient Internal Proc - Human Resources - Max. Efficient Processes</t>
  </si>
  <si>
    <t>01 - General Fund</t>
  </si>
  <si>
    <t>Promote Effective &amp; Efficient Internal Proc - Transportation - Incr Safety &amp; Efficiency</t>
  </si>
  <si>
    <t>Repairs &amp; Maintenances</t>
  </si>
  <si>
    <t>Promote Effective &amp; Efficient Internal Proc - Sch Nutrition Prog - Deliver Quality Srv</t>
  </si>
  <si>
    <t>21 - Child Nutrition</t>
  </si>
  <si>
    <t>Promote Effective &amp; Efficient Internal Proc - Financial &amp; OBM - Effective &amp; Efficient Management</t>
  </si>
  <si>
    <t>Promote Effective &amp; Efficient Internal Proc - Facilities Services &amp; Constr - Deliver Quality Srv</t>
  </si>
  <si>
    <t>Material &amp; Supplies</t>
  </si>
  <si>
    <t>Promote Effective &amp; Efficient Internal Proc - Technology - Effective Technology Srv</t>
  </si>
  <si>
    <t>Textbooks/Workbooks</t>
  </si>
  <si>
    <t>Promote Effective &amp; Efficient Internal Proc - Communications - Improve Internal Communication</t>
  </si>
  <si>
    <t>Equipment</t>
  </si>
  <si>
    <t>Employee Learning &amp; Growth - Expand Effective Continuous Improvement Processes</t>
  </si>
  <si>
    <t>Employee Learning &amp; Growth - Comprehensive Leadership Development System</t>
  </si>
  <si>
    <t xml:space="preserve"> </t>
  </si>
  <si>
    <t>Part-time</t>
  </si>
  <si>
    <t>Advertising</t>
  </si>
  <si>
    <t>Dues &amp; Fees</t>
  </si>
  <si>
    <t>Postage</t>
  </si>
  <si>
    <t>Printing and Binding</t>
  </si>
  <si>
    <t>Miscellaneous Expenditures</t>
  </si>
  <si>
    <t>Telephone</t>
  </si>
  <si>
    <t>No.</t>
  </si>
  <si>
    <t>Proposed</t>
  </si>
  <si>
    <t>Total Request</t>
  </si>
  <si>
    <t>One-Time</t>
  </si>
  <si>
    <t>Re-Occuring</t>
  </si>
  <si>
    <t>Request Type</t>
  </si>
  <si>
    <t>Total</t>
  </si>
  <si>
    <t>SAP #1</t>
  </si>
  <si>
    <t>SAP #2</t>
  </si>
  <si>
    <t>%</t>
  </si>
  <si>
    <t>Funding</t>
  </si>
  <si>
    <t>03 - P# 2 - Tax Plan</t>
  </si>
  <si>
    <t>20 - Title I</t>
  </si>
  <si>
    <t>20 - Title III</t>
  </si>
  <si>
    <t>20 -  Title V (NCLB)</t>
  </si>
  <si>
    <t>20 - Title IV ADAPP</t>
  </si>
  <si>
    <t>20 - Special Ed.</t>
  </si>
  <si>
    <t>20 - IDEA Pre-Sch</t>
  </si>
  <si>
    <t>20 - I CARE</t>
  </si>
  <si>
    <t>20 - LSU Gear-UP</t>
  </si>
  <si>
    <t>20 - Other</t>
  </si>
  <si>
    <t>Job Title</t>
  </si>
  <si>
    <t>East Baton Rouge Parish School System</t>
  </si>
  <si>
    <t>New Budget Request 2008-2009 Form</t>
  </si>
  <si>
    <t>Purchased Professional &amp; Tech. Services</t>
  </si>
  <si>
    <t>None</t>
  </si>
  <si>
    <t>Strategic Accountablilty Plan Coding</t>
  </si>
  <si>
    <t>Ref.</t>
  </si>
  <si>
    <t>Comments</t>
  </si>
  <si>
    <t>SAP %</t>
  </si>
  <si>
    <t>Check &amp; Balance</t>
  </si>
  <si>
    <t>Check &amp;</t>
  </si>
  <si>
    <t>Balance</t>
  </si>
  <si>
    <t xml:space="preserve"> ☺</t>
  </si>
  <si>
    <t>Completed by:</t>
  </si>
  <si>
    <t>Depart/Program:</t>
  </si>
  <si>
    <t>Signature of Submitter</t>
  </si>
  <si>
    <t>Signature of Administrator/Manager/Director/Officer</t>
  </si>
  <si>
    <t>Department/Program</t>
  </si>
  <si>
    <t>Elizabeth Frischhertz</t>
  </si>
  <si>
    <t>Accountability</t>
  </si>
  <si>
    <t>Robert Stockwell</t>
  </si>
  <si>
    <t>Adolescent Literacy</t>
  </si>
  <si>
    <t>Dyslexia Program</t>
  </si>
  <si>
    <t>I Care</t>
  </si>
  <si>
    <t>Assistant Superintendent Areas</t>
  </si>
  <si>
    <t>Curriculum &amp; Instructional Srv</t>
  </si>
  <si>
    <t>Communications</t>
  </si>
  <si>
    <t>Catherine Fletcher</t>
  </si>
  <si>
    <t>Elizabeth Duran-Swinford</t>
  </si>
  <si>
    <t>Human Resources</t>
  </si>
  <si>
    <t>Jesse Noble</t>
  </si>
  <si>
    <t>Information Technology</t>
  </si>
  <si>
    <t>Innovative &amp; Specialize Programs</t>
  </si>
  <si>
    <t>Herman Brister</t>
  </si>
  <si>
    <t>Instructional Services</t>
  </si>
  <si>
    <t>Leadership Development</t>
  </si>
  <si>
    <t>Operations &amp; Budget Mgt.</t>
  </si>
  <si>
    <t>Physical Plant Services</t>
  </si>
  <si>
    <t>Pre-K</t>
  </si>
  <si>
    <t>Professional Development</t>
  </si>
  <si>
    <t>Reading First</t>
  </si>
  <si>
    <t>Superintendent</t>
  </si>
  <si>
    <t>Superintendent's Office</t>
  </si>
  <si>
    <t>School Food Service</t>
  </si>
  <si>
    <t>Contact OBM - 922-5449</t>
  </si>
  <si>
    <t>Other</t>
  </si>
  <si>
    <t>Authorized</t>
  </si>
  <si>
    <t>Finance Department</t>
  </si>
  <si>
    <t>Doris Brown</t>
  </si>
  <si>
    <t>Phone #</t>
  </si>
  <si>
    <t>Secretary</t>
  </si>
  <si>
    <t>Authorized by:</t>
  </si>
  <si>
    <t>Group</t>
  </si>
  <si>
    <t>Insurance</t>
  </si>
  <si>
    <t>Rate</t>
  </si>
  <si>
    <t>Grp Rate</t>
  </si>
  <si>
    <t>Cost</t>
  </si>
  <si>
    <t>Benefit</t>
  </si>
  <si>
    <t>No benefits (Flat Cost)</t>
  </si>
  <si>
    <t>Travel Expense (In-Parish)</t>
  </si>
  <si>
    <t>Travel Expense (Prof. Development)</t>
  </si>
  <si>
    <t>Position</t>
  </si>
  <si>
    <r>
      <t xml:space="preserve">Salary </t>
    </r>
    <r>
      <rPr>
        <sz val="10"/>
        <rFont val="Arial"/>
        <family val="2"/>
      </rPr>
      <t>(Benefits are calculated.)</t>
    </r>
  </si>
  <si>
    <t>Job Titles &amp; Decription</t>
  </si>
  <si>
    <t>Detail &amp; Explanation for Expenditures</t>
  </si>
  <si>
    <t>$ One-Time</t>
  </si>
  <si>
    <t>Purchased Prof. &amp; Tech. Services</t>
  </si>
  <si>
    <t>922-5449</t>
  </si>
  <si>
    <t>Additional Comments (Reference the number above as applicable)</t>
  </si>
  <si>
    <t>SAP</t>
  </si>
  <si>
    <t xml:space="preserve">$ Recurring </t>
  </si>
  <si>
    <t xml:space="preserve">Secretary Secretary Secretary Secretary Secretary Secretary Secretary Secretary Secretary Secretary Secretary Secretary Secretary Secretary </t>
  </si>
  <si>
    <t>The materials and supplies is needed because the existing funding source, a state grant,  is going away.  The materials are needed to provide regular every day office supplies &amp; copies.</t>
  </si>
  <si>
    <t>Office supplies</t>
  </si>
  <si>
    <t>Fax Machine</t>
  </si>
  <si>
    <t>We are sharing a student worker with another department, and our portion of the expense is only $100.00.  This opportunity may not exist next year.</t>
  </si>
  <si>
    <t>Student Worker</t>
  </si>
  <si>
    <t>College Student</t>
  </si>
  <si>
    <t xml:space="preserve">Signature of Administrator/Director/Officer </t>
  </si>
  <si>
    <t>Tax Plan Semi-Annual Report</t>
  </si>
  <si>
    <t>Paul Glick - Meritorious Budget Award Consultant</t>
  </si>
  <si>
    <t>Submitted by:</t>
  </si>
  <si>
    <t>Dept/Prog.:</t>
  </si>
  <si>
    <t>22 - Other</t>
  </si>
  <si>
    <t>Purchased Prof. &amp; Tech. Serv.</t>
  </si>
  <si>
    <t>Travel Expense (Prof. Develop.)</t>
  </si>
  <si>
    <t>Full-time Position(s)</t>
  </si>
  <si>
    <t>_____________________________________________________</t>
  </si>
  <si>
    <t>_____________________________________</t>
  </si>
  <si>
    <t>____________________________________________</t>
  </si>
  <si>
    <t>Purchased Property Services</t>
  </si>
  <si>
    <t>Budget Number</t>
  </si>
  <si>
    <t>Part-time - Retirees</t>
  </si>
  <si>
    <t>Part-time (Non-Retirees)</t>
  </si>
  <si>
    <t>Job Titles or Description</t>
  </si>
  <si>
    <t>00 - Other</t>
  </si>
  <si>
    <t>Create a community and family culture that values quality pre-K as an essential ingredient for student success.</t>
  </si>
  <si>
    <t>Ensure families have the awareness, access, and encouragement to utilize quality options for every level of pre-K development.</t>
  </si>
  <si>
    <t>OBJECTIVE 1:</t>
  </si>
  <si>
    <t>EARLY CHILDHOOD EDUCATION</t>
  </si>
  <si>
    <t>OBJECTIVE 2:</t>
  </si>
  <si>
    <t>ACADEMIC EXPECTATIONS</t>
  </si>
  <si>
    <t>All students in the EBRPSS will be proficient in the Common Core State Standards for each subject.</t>
  </si>
  <si>
    <t xml:space="preserve">Implement instructional strategies in the classroom such as differentiated instruction, acceleration, and remediation interventions that build higher-order critical thinking and problem-solving skills to drive student achievement.  </t>
  </si>
  <si>
    <t xml:space="preserve">All students in the EBRPSS will achieve proficiency in additional domains of learning. </t>
  </si>
  <si>
    <t>OBJECTIVE 3:</t>
  </si>
  <si>
    <t>GOVERNANCE/ACCOUNTABILITY/EFFICIENCY</t>
  </si>
  <si>
    <t xml:space="preserve">Establish a new level of openness to innovation and change to better support system operations excellence. </t>
  </si>
  <si>
    <t>Research and continuously pursue opportunities to improve cost efficiency and develop supplemental funding.</t>
  </si>
  <si>
    <t>Develop and continuously refine a community-friendly system of report cards that transparently documents key performance results and progress in comparison to past results and comparable districts, and publish these results on a frequent (at least annual) basis.</t>
  </si>
  <si>
    <t>OBJECTIVE 4:</t>
  </si>
  <si>
    <t xml:space="preserve">CULTURE AND SAFETY/SCHOOL CLIMATE AND HUMAN CAPITAL </t>
  </si>
  <si>
    <t xml:space="preserve">Build highly-effective instructional teams in all schools. </t>
  </si>
  <si>
    <t>Implement a new individual performance management system (for teachers and school leaders) that prioritizes student outcomes in educator evaluation among multiple performance measures.</t>
  </si>
  <si>
    <t>Provide individualized professional development to teachers and leaders based on demonstrated areas of need.</t>
  </si>
  <si>
    <t>Make strategic retention and reward decisions, based upon individual performance/effectiveness data.</t>
  </si>
  <si>
    <t>Create in each school a safe and supportive environment that promotes academic excellence, healthy choices, and personal character and responsibility.</t>
  </si>
  <si>
    <t>OBJECTIVE 5:</t>
  </si>
  <si>
    <t>NEIGHBORHOOD SCHOOLING AND SCHOOL CHOICE</t>
  </si>
  <si>
    <t>Begin the process of re-creating true neighborhood schools.</t>
  </si>
  <si>
    <t>Build a more robust system to proactively inform families in the district of all available public educational choices.</t>
  </si>
  <si>
    <t>The EBRPSS will evaluate its transportation system to try to ensure that every student has reasonable access to competitive educational choices that meet their academic preferences.</t>
  </si>
  <si>
    <t>Conduct a review of current school attendance zones in an effort to re-create true neighborhood schools.</t>
  </si>
  <si>
    <t>Create an “Accountability Council” to provide feedback and counsel on the whole school choice / neighborhood schools enterprise.</t>
  </si>
  <si>
    <t>OBJECTIVE 6:</t>
  </si>
  <si>
    <t>COMMUNITY AND PARENTAL INVOLVEMENT</t>
  </si>
  <si>
    <t>Develop a unique cultural identity for each East Baton Rouge Parish School System (EBRPSS) school that enhances the existing sense of school pride and community.</t>
  </si>
  <si>
    <t>Dedicate resources and share best practices to enhance school community partnerships/parental involvement.</t>
  </si>
  <si>
    <t>Expand and strengthen school and family access to information and programs that support parent involvement and family life.</t>
  </si>
  <si>
    <t>Explore and implement areas of cooperation with BREC to foster student learning and provide after-school activities.</t>
  </si>
  <si>
    <t>Institute student-based budgeting policies that maximize school-level funding and autonomy.</t>
  </si>
  <si>
    <t xml:space="preserve">Rally the business community to help meet the specific unmet needs of all EBRPSS schools.
</t>
  </si>
  <si>
    <t>Authorized Signature</t>
  </si>
  <si>
    <t>2015-2016 District Goal:  Innovation, Reform,  Achievement, Stability, and Choice</t>
  </si>
  <si>
    <t>New Budget Request 2015-2016 Form</t>
  </si>
  <si>
    <t>Strategic Accountability Plan Coding (SAP)</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</si>
</sst>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_);_(* \(#,##0.0\);_(* &quot;-&quot;??_);_(@_)"/>
    <numFmt numFmtId="168" formatCode="0.0%"/>
    <numFmt numFmtId="169" formatCode="[&lt;=9999999]###\-####;\(###\)\ ###\-####"/>
    <numFmt numFmtId="170" formatCode="_(&quot;$&quot;* #,##0.0_);_(&quot;$&quot;* \(#,##0.0\);_(&quot;$&quot;* &quot;-&quot;??_);_(@_)"/>
    <numFmt numFmtId="171" formatCode="0.000"/>
    <numFmt numFmtId="172" formatCode="0.0000"/>
    <numFmt numFmtId="173" formatCode="###\-####"/>
    <numFmt numFmtId="174" formatCode="\-#.##"/>
    <numFmt numFmtId="175" formatCode="\-#,###.##"/>
    <numFmt numFmtId="176" formatCode="\-\(#,###.##\)"/>
    <numFmt numFmtId="177" formatCode="\(#,###.##\)"/>
    <numFmt numFmtId="178" formatCode="\(#,###\)"/>
    <numFmt numFmtId="179" formatCode="\-\(#,###\)"/>
    <numFmt numFmtId="180" formatCode="\(*#\,###\)"/>
    <numFmt numFmtId="181" formatCode="_(#,###\)"/>
    <numFmt numFmtId="182" formatCode="_(*#\,###\)"/>
    <numFmt numFmtId="183" formatCode="\(#,###\);\i\f&quot;0&quot;\,"/>
    <numFmt numFmtId="184" formatCode="\-_(* #,##0_);_(* \(\-#,##0\);_(* &quot;-&quot;??_);_(@_)"/>
    <numFmt numFmtId="185" formatCode="_(* \-#,##0_);_(* \(\-#,##0\);_(* &quot;-&quot;??_);_(@_)"/>
    <numFmt numFmtId="186" formatCode="\-#,###"/>
    <numFmt numFmtId="187" formatCode="\-_(&quot;$&quot;* #,##0_);\-_(&quot;$&quot;* \(#,##0\);\-_(&quot;$&quot;* &quot;-&quot;??_);_(@_)"/>
    <numFmt numFmtId="188" formatCode="_(&quot;$&quot;* \(#,##0\)_);_(&quot;$&quot;* \(\(#,##0\)\);_(&quot;$&quot;* &quot;-&quot;??_);_(@_)"/>
    <numFmt numFmtId="189" formatCode="mm/dd/yy"/>
    <numFmt numFmtId="190" formatCode="0.0000%"/>
    <numFmt numFmtId="191" formatCode="mm/dd/yy;@"/>
    <numFmt numFmtId="192" formatCode="[$-F800]dddd\,\ mmmm\ dd\,\ yyyy"/>
    <numFmt numFmtId="193" formatCode="0_)"/>
    <numFmt numFmtId="194" formatCode="000"/>
    <numFmt numFmtId="195" formatCode="[$-409]mmmm\-yy;@"/>
  </numFmts>
  <fonts count="88">
    <font>
      <sz val="10"/>
      <name val="Arial"/>
      <family val="0"/>
    </font>
    <font>
      <b/>
      <sz val="10"/>
      <name val="Arial"/>
      <family val="2"/>
    </font>
    <font>
      <sz val="8"/>
      <name val="Arial"/>
      <family val="2"/>
    </font>
    <font>
      <b/>
      <sz val="8"/>
      <name val="Arial"/>
      <family val="2"/>
    </font>
    <font>
      <b/>
      <i/>
      <sz val="10"/>
      <name val="Arial"/>
      <family val="2"/>
    </font>
    <font>
      <b/>
      <sz val="10"/>
      <color indexed="9"/>
      <name val="Arial"/>
      <family val="2"/>
    </font>
    <font>
      <b/>
      <sz val="8"/>
      <color indexed="12"/>
      <name val="Arial"/>
      <family val="2"/>
    </font>
    <font>
      <sz val="10"/>
      <color indexed="9"/>
      <name val="Arial"/>
      <family val="2"/>
    </font>
    <font>
      <sz val="12"/>
      <name val="Arial"/>
      <family val="2"/>
    </font>
    <font>
      <i/>
      <sz val="12"/>
      <name val="Arial"/>
      <family val="2"/>
    </font>
    <font>
      <sz val="8"/>
      <name val="Times New Roman"/>
      <family val="1"/>
    </font>
    <font>
      <sz val="9"/>
      <name val="Times New Roman"/>
      <family val="1"/>
    </font>
    <font>
      <i/>
      <sz val="11"/>
      <name val="Arial"/>
      <family val="2"/>
    </font>
    <font>
      <sz val="18"/>
      <name val="Arial"/>
      <family val="2"/>
    </font>
    <font>
      <sz val="11"/>
      <name val="Times New Roman"/>
      <family val="1"/>
    </font>
    <font>
      <b/>
      <i/>
      <sz val="9"/>
      <name val="Arial"/>
      <family val="2"/>
    </font>
    <font>
      <i/>
      <sz val="11"/>
      <name val="Times New Roman"/>
      <family val="1"/>
    </font>
    <font>
      <i/>
      <sz val="10"/>
      <name val="Arial"/>
      <family val="2"/>
    </font>
    <font>
      <b/>
      <i/>
      <sz val="10"/>
      <name val="Times New Roman"/>
      <family val="1"/>
    </font>
    <font>
      <b/>
      <u val="single"/>
      <sz val="12"/>
      <name val="Arial"/>
      <family val="2"/>
    </font>
    <font>
      <b/>
      <sz val="16"/>
      <name val="Times New Roman"/>
      <family val="1"/>
    </font>
    <font>
      <b/>
      <sz val="16"/>
      <name val="Arial"/>
      <family val="2"/>
    </font>
    <font>
      <u val="single"/>
      <sz val="12"/>
      <name val="Arial"/>
      <family val="2"/>
    </font>
    <font>
      <b/>
      <sz val="10"/>
      <color indexed="10"/>
      <name val="Arial"/>
      <family val="2"/>
    </font>
    <font>
      <sz val="9"/>
      <name val="Arial"/>
      <family val="2"/>
    </font>
    <font>
      <sz val="10"/>
      <color indexed="12"/>
      <name val="Arial"/>
      <family val="2"/>
    </font>
    <font>
      <b/>
      <sz val="10"/>
      <color indexed="12"/>
      <name val="Arial"/>
      <family val="2"/>
    </font>
    <font>
      <b/>
      <i/>
      <sz val="12"/>
      <color indexed="12"/>
      <name val="Arial"/>
      <family val="2"/>
    </font>
    <font>
      <b/>
      <u val="single"/>
      <sz val="12"/>
      <color indexed="12"/>
      <name val="Arial"/>
      <family val="2"/>
    </font>
    <font>
      <b/>
      <sz val="9"/>
      <name val="Times New Roman"/>
      <family val="1"/>
    </font>
    <font>
      <b/>
      <sz val="9"/>
      <color indexed="12"/>
      <name val="Arial"/>
      <family val="2"/>
    </font>
    <font>
      <sz val="10"/>
      <color indexed="12"/>
      <name val="Times New Roman"/>
      <family val="1"/>
    </font>
    <font>
      <sz val="16"/>
      <name val="Arial"/>
      <family val="2"/>
    </font>
    <font>
      <b/>
      <sz val="18"/>
      <name val="Berlin Sans FB Demi"/>
      <family val="2"/>
    </font>
    <font>
      <i/>
      <sz val="14"/>
      <name val="Arial"/>
      <family val="2"/>
    </font>
    <font>
      <sz val="10"/>
      <color indexed="10"/>
      <name val="Arial"/>
      <family val="2"/>
    </font>
    <font>
      <b/>
      <sz val="12"/>
      <name val="Tahoma"/>
      <family val="2"/>
    </font>
    <font>
      <b/>
      <sz val="9"/>
      <color indexed="17"/>
      <name val="Arial"/>
      <family val="2"/>
    </font>
    <font>
      <b/>
      <sz val="12"/>
      <color indexed="12"/>
      <name val="Arial"/>
      <family val="2"/>
    </font>
    <font>
      <sz val="9"/>
      <color indexed="12"/>
      <name val="Arial"/>
      <family val="2"/>
    </font>
    <font>
      <b/>
      <sz val="9"/>
      <name val="Arial"/>
      <family val="2"/>
    </font>
    <font>
      <sz val="12"/>
      <name val="Tahoma"/>
      <family val="2"/>
    </font>
    <font>
      <sz val="8"/>
      <name val="Tahoma"/>
      <family val="2"/>
    </font>
    <font>
      <u val="single"/>
      <sz val="12"/>
      <name val="Tahoma"/>
      <family val="2"/>
    </font>
    <font>
      <b/>
      <i/>
      <sz val="18"/>
      <color indexed="17"/>
      <name val="Arial"/>
      <family val="2"/>
    </font>
    <font>
      <sz val="12"/>
      <name val="Times New Roman"/>
      <family val="1"/>
    </font>
    <font>
      <b/>
      <sz val="12"/>
      <name val="Times New Roman"/>
      <family val="1"/>
    </font>
    <font>
      <u val="single"/>
      <sz val="10"/>
      <color indexed="12"/>
      <name val="Arial"/>
      <family val="2"/>
    </font>
    <font>
      <b/>
      <sz val="14"/>
      <name val="Times New Roman"/>
      <family val="1"/>
    </font>
    <font>
      <b/>
      <i/>
      <sz val="12"/>
      <name val="Times New Roman"/>
      <family val="1"/>
    </font>
    <font>
      <b/>
      <sz val="24"/>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3"/>
        <bgColor indexed="64"/>
      </patternFill>
    </fill>
    <fill>
      <patternFill patternType="solid">
        <fgColor indexed="17"/>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thin"/>
      <right style="thin"/>
      <top>
        <color indexed="63"/>
      </top>
      <bottom style="medium"/>
    </border>
    <border>
      <left style="thin"/>
      <right style="thin"/>
      <top style="medium"/>
      <bottom style="medium"/>
    </border>
    <border>
      <left style="medium"/>
      <right style="thin"/>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medium"/>
      <top style="medium"/>
      <bottom style="medium"/>
    </border>
    <border>
      <left style="thin"/>
      <right style="medium"/>
      <top>
        <color indexed="63"/>
      </top>
      <bottom style="thin"/>
    </border>
    <border>
      <left style="thin"/>
      <right style="medium"/>
      <top>
        <color indexed="63"/>
      </top>
      <bottom style="medium"/>
    </border>
    <border>
      <left style="medium"/>
      <right>
        <color indexed="63"/>
      </right>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47"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73">
    <xf numFmtId="0" fontId="0" fillId="0" borderId="0" xfId="0" applyAlignment="1">
      <alignment/>
    </xf>
    <xf numFmtId="0" fontId="1" fillId="33" borderId="10" xfId="0" applyFont="1" applyFill="1" applyBorder="1" applyAlignment="1">
      <alignment horizontal="center"/>
    </xf>
    <xf numFmtId="166" fontId="1" fillId="0" borderId="0" xfId="42" applyNumberFormat="1" applyFont="1" applyAlignment="1">
      <alignment/>
    </xf>
    <xf numFmtId="166" fontId="0" fillId="0" borderId="0" xfId="42" applyNumberFormat="1" applyFont="1" applyAlignment="1">
      <alignment/>
    </xf>
    <xf numFmtId="0" fontId="0" fillId="0" borderId="0" xfId="0" applyFont="1" applyBorder="1" applyAlignment="1">
      <alignment readingOrder="1"/>
    </xf>
    <xf numFmtId="0" fontId="0" fillId="0" borderId="0" xfId="0" applyFont="1" applyFill="1" applyBorder="1" applyAlignment="1">
      <alignment/>
    </xf>
    <xf numFmtId="0" fontId="1" fillId="33" borderId="11" xfId="0" applyFont="1" applyFill="1" applyBorder="1" applyAlignment="1">
      <alignment horizontal="center"/>
    </xf>
    <xf numFmtId="0" fontId="2" fillId="0" borderId="0" xfId="0" applyFont="1" applyAlignment="1">
      <alignment/>
    </xf>
    <xf numFmtId="0" fontId="1" fillId="0" borderId="0" xfId="0" applyFont="1" applyAlignment="1">
      <alignment/>
    </xf>
    <xf numFmtId="0" fontId="0" fillId="0" borderId="0" xfId="0" applyAlignment="1">
      <alignment horizontal="center"/>
    </xf>
    <xf numFmtId="0" fontId="3" fillId="0" borderId="0" xfId="0" applyFont="1" applyAlignment="1">
      <alignment horizontal="left"/>
    </xf>
    <xf numFmtId="0" fontId="0" fillId="0" borderId="0" xfId="0" applyBorder="1" applyAlignment="1">
      <alignment/>
    </xf>
    <xf numFmtId="165" fontId="1" fillId="0" borderId="0" xfId="0" applyNumberFormat="1" applyFont="1" applyAlignment="1">
      <alignment/>
    </xf>
    <xf numFmtId="0" fontId="4" fillId="0" borderId="0" xfId="0" applyFont="1" applyAlignment="1">
      <alignment horizontal="right"/>
    </xf>
    <xf numFmtId="0" fontId="1" fillId="0" borderId="0" xfId="0" applyFont="1" applyAlignment="1">
      <alignment/>
    </xf>
    <xf numFmtId="166" fontId="0" fillId="0" borderId="0" xfId="42" applyNumberFormat="1" applyFont="1" applyAlignment="1">
      <alignment horizontal="left" indent="1"/>
    </xf>
    <xf numFmtId="0" fontId="0" fillId="0" borderId="12" xfId="0" applyBorder="1" applyAlignment="1">
      <alignment/>
    </xf>
    <xf numFmtId="165" fontId="2" fillId="0" borderId="12" xfId="45" applyNumberFormat="1" applyFont="1" applyBorder="1" applyAlignment="1">
      <alignment/>
    </xf>
    <xf numFmtId="165" fontId="0" fillId="0" borderId="12" xfId="45" applyNumberFormat="1" applyFont="1" applyBorder="1" applyAlignment="1">
      <alignment horizontal="center"/>
    </xf>
    <xf numFmtId="0" fontId="4" fillId="0" borderId="12" xfId="0" applyFont="1" applyBorder="1" applyAlignment="1">
      <alignment horizontal="left"/>
    </xf>
    <xf numFmtId="166" fontId="5" fillId="34" borderId="12" xfId="42" applyNumberFormat="1" applyFont="1" applyFill="1" applyBorder="1" applyAlignment="1">
      <alignment/>
    </xf>
    <xf numFmtId="165" fontId="5" fillId="34" borderId="12" xfId="45" applyNumberFormat="1" applyFont="1" applyFill="1" applyBorder="1" applyAlignment="1">
      <alignment/>
    </xf>
    <xf numFmtId="166" fontId="5" fillId="34" borderId="12" xfId="42" applyNumberFormat="1" applyFont="1" applyFill="1" applyBorder="1" applyAlignment="1">
      <alignment/>
    </xf>
    <xf numFmtId="0" fontId="0" fillId="34" borderId="12" xfId="0" applyFill="1" applyBorder="1" applyAlignment="1">
      <alignment/>
    </xf>
    <xf numFmtId="164" fontId="6" fillId="0" borderId="12" xfId="0" applyNumberFormat="1" applyFont="1" applyBorder="1" applyAlignment="1">
      <alignment horizontal="center"/>
    </xf>
    <xf numFmtId="165" fontId="6" fillId="0" borderId="12" xfId="45" applyNumberFormat="1" applyFont="1" applyBorder="1" applyAlignment="1">
      <alignment/>
    </xf>
    <xf numFmtId="166" fontId="6" fillId="0" borderId="12" xfId="42" applyNumberFormat="1" applyFont="1" applyBorder="1" applyAlignment="1">
      <alignment/>
    </xf>
    <xf numFmtId="0" fontId="6" fillId="0" borderId="12" xfId="0" applyFont="1" applyBorder="1" applyAlignment="1">
      <alignment horizontal="left"/>
    </xf>
    <xf numFmtId="0" fontId="1" fillId="0" borderId="13" xfId="0" applyFont="1" applyBorder="1" applyAlignment="1">
      <alignment horizontal="center"/>
    </xf>
    <xf numFmtId="166" fontId="6" fillId="0" borderId="14" xfId="42" applyNumberFormat="1" applyFont="1" applyBorder="1" applyAlignment="1">
      <alignment/>
    </xf>
    <xf numFmtId="165" fontId="2" fillId="0" borderId="14" xfId="45" applyNumberFormat="1" applyFont="1" applyBorder="1" applyAlignment="1">
      <alignment/>
    </xf>
    <xf numFmtId="165" fontId="0" fillId="0" borderId="14" xfId="45" applyNumberFormat="1" applyFont="1" applyBorder="1" applyAlignment="1">
      <alignment horizontal="center"/>
    </xf>
    <xf numFmtId="0" fontId="0" fillId="0" borderId="14" xfId="0" applyBorder="1" applyAlignment="1">
      <alignment/>
    </xf>
    <xf numFmtId="0" fontId="10" fillId="0" borderId="12" xfId="0" applyFont="1" applyFill="1" applyBorder="1" applyAlignment="1">
      <alignment/>
    </xf>
    <xf numFmtId="0" fontId="10" fillId="0" borderId="12" xfId="0" applyFont="1" applyBorder="1" applyAlignment="1">
      <alignment/>
    </xf>
    <xf numFmtId="0" fontId="10" fillId="0" borderId="14" xfId="0" applyFont="1" applyFill="1" applyBorder="1" applyAlignment="1">
      <alignment/>
    </xf>
    <xf numFmtId="0" fontId="11" fillId="0" borderId="12" xfId="0" applyFont="1" applyFill="1" applyBorder="1" applyAlignment="1">
      <alignment/>
    </xf>
    <xf numFmtId="0" fontId="11" fillId="0" borderId="12" xfId="0" applyFont="1" applyBorder="1" applyAlignment="1">
      <alignment/>
    </xf>
    <xf numFmtId="0" fontId="11" fillId="0" borderId="14" xfId="0" applyFont="1" applyFill="1" applyBorder="1" applyAlignment="1">
      <alignment/>
    </xf>
    <xf numFmtId="0" fontId="8" fillId="0" borderId="0" xfId="0" applyFont="1" applyAlignment="1">
      <alignment/>
    </xf>
    <xf numFmtId="0" fontId="4" fillId="0" borderId="0" xfId="0" applyFont="1" applyAlignment="1">
      <alignment/>
    </xf>
    <xf numFmtId="0" fontId="0" fillId="34" borderId="14" xfId="0" applyFill="1" applyBorder="1" applyAlignment="1">
      <alignment/>
    </xf>
    <xf numFmtId="165" fontId="5" fillId="34" borderId="15" xfId="0" applyNumberFormat="1" applyFont="1" applyFill="1" applyBorder="1" applyAlignment="1">
      <alignment/>
    </xf>
    <xf numFmtId="166" fontId="5" fillId="34" borderId="15" xfId="42" applyNumberFormat="1" applyFont="1" applyFill="1" applyBorder="1" applyAlignment="1">
      <alignment/>
    </xf>
    <xf numFmtId="0" fontId="0" fillId="0" borderId="0" xfId="0" applyFont="1" applyAlignment="1">
      <alignment/>
    </xf>
    <xf numFmtId="9" fontId="6" fillId="0" borderId="12" xfId="61" applyNumberFormat="1" applyFont="1" applyBorder="1" applyAlignment="1">
      <alignment/>
    </xf>
    <xf numFmtId="9" fontId="6" fillId="0" borderId="14" xfId="61" applyNumberFormat="1" applyFont="1" applyBorder="1" applyAlignment="1">
      <alignment/>
    </xf>
    <xf numFmtId="0" fontId="1" fillId="0" borderId="13" xfId="0" applyFont="1" applyBorder="1" applyAlignment="1">
      <alignment/>
    </xf>
    <xf numFmtId="0" fontId="5" fillId="34" borderId="13" xfId="0" applyFont="1" applyFill="1" applyBorder="1" applyAlignment="1">
      <alignment/>
    </xf>
    <xf numFmtId="9" fontId="6" fillId="0" borderId="12" xfId="61" applyNumberFormat="1" applyFont="1" applyBorder="1" applyAlignment="1">
      <alignment/>
    </xf>
    <xf numFmtId="9" fontId="6" fillId="0" borderId="14" xfId="61" applyNumberFormat="1" applyFont="1" applyBorder="1" applyAlignment="1">
      <alignment/>
    </xf>
    <xf numFmtId="9" fontId="12" fillId="0" borderId="0" xfId="61" applyFont="1" applyAlignment="1">
      <alignment horizontal="center"/>
    </xf>
    <xf numFmtId="9" fontId="3" fillId="0" borderId="0" xfId="61" applyNumberFormat="1" applyFont="1" applyAlignment="1">
      <alignment/>
    </xf>
    <xf numFmtId="9" fontId="3" fillId="0" borderId="0" xfId="61" applyFont="1" applyAlignment="1">
      <alignment/>
    </xf>
    <xf numFmtId="0" fontId="13" fillId="0" borderId="0" xfId="0" applyFont="1" applyAlignment="1">
      <alignment horizontal="center"/>
    </xf>
    <xf numFmtId="0" fontId="15" fillId="0" borderId="0" xfId="0" applyFont="1" applyBorder="1" applyAlignment="1">
      <alignment horizontal="center"/>
    </xf>
    <xf numFmtId="0" fontId="16" fillId="0" borderId="0" xfId="0" applyFont="1" applyBorder="1" applyAlignment="1">
      <alignment vertical="top"/>
    </xf>
    <xf numFmtId="0" fontId="15"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0" fontId="15" fillId="0" borderId="16" xfId="0" applyFont="1" applyBorder="1" applyAlignment="1">
      <alignment/>
    </xf>
    <xf numFmtId="0" fontId="19" fillId="0" borderId="0" xfId="0" applyFont="1" applyAlignment="1">
      <alignment/>
    </xf>
    <xf numFmtId="0" fontId="20" fillId="0" borderId="0" xfId="0" applyFont="1" applyBorder="1" applyAlignment="1">
      <alignment horizontal="left"/>
    </xf>
    <xf numFmtId="0" fontId="20" fillId="0" borderId="0" xfId="0" applyFont="1" applyBorder="1" applyAlignment="1">
      <alignment/>
    </xf>
    <xf numFmtId="0" fontId="20" fillId="0" borderId="0" xfId="0" applyFont="1" applyBorder="1" applyAlignment="1">
      <alignment horizontal="right"/>
    </xf>
    <xf numFmtId="165" fontId="5" fillId="34" borderId="14" xfId="45" applyNumberFormat="1" applyFont="1" applyFill="1" applyBorder="1" applyAlignment="1">
      <alignment/>
    </xf>
    <xf numFmtId="166" fontId="5" fillId="34" borderId="13" xfId="42" applyNumberFormat="1" applyFont="1" applyFill="1" applyBorder="1" applyAlignment="1">
      <alignment horizontal="center"/>
    </xf>
    <xf numFmtId="0" fontId="0" fillId="0" borderId="17" xfId="0" applyBorder="1" applyAlignment="1">
      <alignment/>
    </xf>
    <xf numFmtId="166" fontId="5" fillId="34" borderId="18" xfId="42" applyNumberFormat="1" applyFont="1" applyFill="1" applyBorder="1" applyAlignment="1">
      <alignment horizontal="center"/>
    </xf>
    <xf numFmtId="0" fontId="0" fillId="0" borderId="19" xfId="0" applyBorder="1" applyAlignment="1">
      <alignment/>
    </xf>
    <xf numFmtId="0" fontId="0" fillId="0" borderId="20" xfId="0" applyBorder="1" applyAlignment="1">
      <alignment/>
    </xf>
    <xf numFmtId="165" fontId="5" fillId="34" borderId="14" xfId="45" applyNumberFormat="1" applyFont="1" applyFill="1" applyBorder="1" applyAlignment="1">
      <alignment/>
    </xf>
    <xf numFmtId="165" fontId="5" fillId="34" borderId="21" xfId="45" applyNumberFormat="1" applyFont="1" applyFill="1" applyBorder="1" applyAlignment="1">
      <alignment/>
    </xf>
    <xf numFmtId="0" fontId="4" fillId="0" borderId="0" xfId="0" applyFont="1" applyAlignment="1">
      <alignment horizontal="center"/>
    </xf>
    <xf numFmtId="0" fontId="23" fillId="0" borderId="0" xfId="0" applyFont="1" applyAlignment="1">
      <alignment horizontal="center"/>
    </xf>
    <xf numFmtId="43" fontId="0" fillId="0" borderId="0" xfId="0" applyNumberFormat="1" applyAlignment="1">
      <alignment/>
    </xf>
    <xf numFmtId="172" fontId="23" fillId="0" borderId="0" xfId="0" applyNumberFormat="1" applyFont="1" applyAlignment="1">
      <alignment horizontal="center"/>
    </xf>
    <xf numFmtId="165" fontId="0" fillId="0" borderId="0" xfId="45" applyNumberFormat="1" applyFont="1" applyFill="1" applyBorder="1" applyAlignment="1">
      <alignment horizontal="center"/>
    </xf>
    <xf numFmtId="165" fontId="7" fillId="34" borderId="0" xfId="0" applyNumberFormat="1" applyFont="1" applyFill="1" applyAlignment="1">
      <alignment/>
    </xf>
    <xf numFmtId="0" fontId="14" fillId="0" borderId="22" xfId="0" applyFont="1" applyBorder="1" applyAlignment="1">
      <alignment horizontal="center"/>
    </xf>
    <xf numFmtId="164" fontId="1" fillId="33" borderId="10" xfId="0" applyNumberFormat="1" applyFont="1" applyFill="1" applyBorder="1" applyAlignment="1">
      <alignment horizontal="right"/>
    </xf>
    <xf numFmtId="0" fontId="1" fillId="33" borderId="10" xfId="0" applyFont="1" applyFill="1" applyBorder="1" applyAlignment="1">
      <alignment horizontal="right"/>
    </xf>
    <xf numFmtId="0" fontId="1" fillId="33" borderId="11" xfId="0" applyFont="1" applyFill="1" applyBorder="1" applyAlignment="1">
      <alignment horizontal="right"/>
    </xf>
    <xf numFmtId="0" fontId="0" fillId="0" borderId="23" xfId="0" applyBorder="1" applyAlignment="1">
      <alignment/>
    </xf>
    <xf numFmtId="0" fontId="0" fillId="0" borderId="24" xfId="0" applyBorder="1" applyAlignment="1">
      <alignment/>
    </xf>
    <xf numFmtId="0" fontId="24" fillId="0" borderId="12" xfId="0" applyFont="1" applyBorder="1" applyAlignment="1">
      <alignment horizontal="left"/>
    </xf>
    <xf numFmtId="0" fontId="0" fillId="34" borderId="25" xfId="0" applyFill="1" applyBorder="1" applyAlignment="1">
      <alignment/>
    </xf>
    <xf numFmtId="0" fontId="0" fillId="34" borderId="26" xfId="0" applyFill="1" applyBorder="1" applyAlignment="1">
      <alignment/>
    </xf>
    <xf numFmtId="0" fontId="1" fillId="0" borderId="27" xfId="0" applyFont="1" applyFill="1" applyBorder="1" applyAlignment="1">
      <alignment/>
    </xf>
    <xf numFmtId="165" fontId="5" fillId="34" borderId="12" xfId="0" applyNumberFormat="1" applyFont="1" applyFill="1" applyBorder="1" applyAlignment="1">
      <alignment/>
    </xf>
    <xf numFmtId="0" fontId="5" fillId="35" borderId="13" xfId="0" applyFont="1" applyFill="1" applyBorder="1" applyAlignment="1">
      <alignment/>
    </xf>
    <xf numFmtId="165" fontId="5" fillId="35" borderId="12" xfId="45" applyNumberFormat="1" applyFont="1" applyFill="1" applyBorder="1" applyAlignment="1">
      <alignment/>
    </xf>
    <xf numFmtId="166" fontId="5" fillId="35" borderId="12" xfId="42" applyNumberFormat="1" applyFont="1" applyFill="1" applyBorder="1" applyAlignment="1">
      <alignment/>
    </xf>
    <xf numFmtId="165" fontId="5" fillId="35" borderId="14" xfId="45" applyNumberFormat="1" applyFont="1" applyFill="1" applyBorder="1" applyAlignment="1">
      <alignment/>
    </xf>
    <xf numFmtId="0" fontId="1" fillId="0" borderId="28" xfId="0" applyFont="1" applyBorder="1" applyAlignment="1">
      <alignment horizontal="center"/>
    </xf>
    <xf numFmtId="0" fontId="1" fillId="0" borderId="17" xfId="0" applyFont="1" applyBorder="1" applyAlignment="1">
      <alignment horizontal="center"/>
    </xf>
    <xf numFmtId="0" fontId="5" fillId="35" borderId="18" xfId="0" applyFont="1" applyFill="1" applyBorder="1" applyAlignment="1">
      <alignment/>
    </xf>
    <xf numFmtId="9" fontId="6" fillId="0" borderId="13" xfId="61" applyNumberFormat="1" applyFont="1" applyBorder="1" applyAlignment="1">
      <alignment/>
    </xf>
    <xf numFmtId="165" fontId="26" fillId="0" borderId="27" xfId="45" applyNumberFormat="1" applyFont="1" applyBorder="1" applyAlignment="1">
      <alignment/>
    </xf>
    <xf numFmtId="166" fontId="26" fillId="0" borderId="27" xfId="42" applyNumberFormat="1" applyFont="1" applyBorder="1" applyAlignment="1">
      <alignment/>
    </xf>
    <xf numFmtId="0" fontId="20" fillId="0" borderId="0" xfId="0" applyFont="1" applyBorder="1" applyAlignment="1">
      <alignment/>
    </xf>
    <xf numFmtId="0" fontId="19" fillId="0" borderId="0" xfId="0" applyFont="1" applyBorder="1" applyAlignment="1">
      <alignment/>
    </xf>
    <xf numFmtId="0" fontId="27" fillId="0" borderId="22" xfId="0" applyFont="1" applyBorder="1" applyAlignment="1">
      <alignment/>
    </xf>
    <xf numFmtId="173" fontId="28" fillId="0" borderId="0" xfId="0" applyNumberFormat="1" applyFont="1" applyBorder="1" applyAlignment="1">
      <alignment horizontal="left" indent="1"/>
    </xf>
    <xf numFmtId="0" fontId="13" fillId="0" borderId="0" xfId="0" applyFont="1" applyAlignment="1">
      <alignment horizontal="left" indent="1"/>
    </xf>
    <xf numFmtId="165" fontId="26" fillId="0" borderId="12" xfId="45" applyNumberFormat="1" applyFont="1" applyBorder="1" applyAlignment="1">
      <alignment/>
    </xf>
    <xf numFmtId="166" fontId="26" fillId="0" borderId="12" xfId="42" applyNumberFormat="1" applyFont="1" applyBorder="1" applyAlignment="1">
      <alignment/>
    </xf>
    <xf numFmtId="166" fontId="26" fillId="0" borderId="14" xfId="42" applyNumberFormat="1" applyFont="1" applyBorder="1" applyAlignment="1">
      <alignment/>
    </xf>
    <xf numFmtId="166" fontId="5" fillId="35" borderId="15" xfId="0" applyNumberFormat="1" applyFont="1" applyFill="1" applyBorder="1" applyAlignment="1">
      <alignment/>
    </xf>
    <xf numFmtId="166" fontId="5" fillId="35" borderId="21" xfId="0" applyNumberFormat="1" applyFont="1" applyFill="1" applyBorder="1" applyAlignment="1">
      <alignment/>
    </xf>
    <xf numFmtId="165" fontId="5" fillId="35" borderId="15" xfId="45" applyNumberFormat="1" applyFont="1" applyFill="1" applyBorder="1" applyAlignment="1">
      <alignment/>
    </xf>
    <xf numFmtId="0" fontId="29" fillId="0" borderId="12" xfId="0" applyFont="1" applyFill="1" applyBorder="1" applyAlignment="1">
      <alignment/>
    </xf>
    <xf numFmtId="0" fontId="29" fillId="0" borderId="12" xfId="0" applyFont="1" applyBorder="1" applyAlignment="1">
      <alignment/>
    </xf>
    <xf numFmtId="0" fontId="29" fillId="0" borderId="14" xfId="0" applyFont="1" applyFill="1" applyBorder="1" applyAlignment="1">
      <alignment/>
    </xf>
    <xf numFmtId="0" fontId="1" fillId="0" borderId="17" xfId="0" applyFont="1" applyBorder="1" applyAlignment="1">
      <alignment/>
    </xf>
    <xf numFmtId="0" fontId="0" fillId="34" borderId="19" xfId="0" applyFill="1" applyBorder="1" applyAlignment="1">
      <alignment/>
    </xf>
    <xf numFmtId="0" fontId="1" fillId="34" borderId="27" xfId="0" applyFont="1" applyFill="1" applyBorder="1" applyAlignment="1">
      <alignment horizontal="center"/>
    </xf>
    <xf numFmtId="0" fontId="5" fillId="34" borderId="13" xfId="0" applyFont="1" applyFill="1" applyBorder="1" applyAlignment="1">
      <alignment horizontal="center"/>
    </xf>
    <xf numFmtId="164" fontId="30" fillId="0" borderId="12" xfId="0" applyNumberFormat="1" applyFont="1" applyBorder="1" applyAlignment="1">
      <alignment horizontal="center"/>
    </xf>
    <xf numFmtId="43" fontId="1" fillId="34" borderId="29" xfId="0" applyNumberFormat="1" applyFont="1" applyFill="1" applyBorder="1" applyAlignment="1">
      <alignment/>
    </xf>
    <xf numFmtId="166" fontId="5" fillId="34" borderId="14" xfId="42" applyNumberFormat="1" applyFont="1" applyFill="1" applyBorder="1" applyAlignment="1">
      <alignment/>
    </xf>
    <xf numFmtId="166" fontId="26" fillId="0" borderId="30" xfId="42" applyNumberFormat="1" applyFont="1" applyBorder="1" applyAlignment="1">
      <alignment/>
    </xf>
    <xf numFmtId="0" fontId="31" fillId="0" borderId="12" xfId="0" applyFont="1" applyFill="1" applyBorder="1" applyAlignment="1">
      <alignment wrapText="1"/>
    </xf>
    <xf numFmtId="0" fontId="31" fillId="0" borderId="14" xfId="0" applyFont="1" applyFill="1" applyBorder="1" applyAlignment="1">
      <alignment wrapText="1"/>
    </xf>
    <xf numFmtId="0" fontId="25" fillId="0" borderId="12" xfId="0" applyFont="1" applyBorder="1" applyAlignment="1">
      <alignment horizontal="left" wrapText="1"/>
    </xf>
    <xf numFmtId="165" fontId="24" fillId="0" borderId="12" xfId="45" applyNumberFormat="1" applyFont="1" applyBorder="1" applyAlignment="1">
      <alignment/>
    </xf>
    <xf numFmtId="165" fontId="24" fillId="0" borderId="14" xfId="45" applyNumberFormat="1" applyFont="1" applyBorder="1" applyAlignment="1">
      <alignment/>
    </xf>
    <xf numFmtId="0" fontId="18" fillId="0" borderId="0" xfId="0" applyNumberFormat="1" applyFont="1" applyBorder="1" applyAlignment="1">
      <alignment horizontal="left" vertical="top" wrapText="1"/>
    </xf>
    <xf numFmtId="0" fontId="32" fillId="0" borderId="0" xfId="0" applyFont="1" applyAlignment="1">
      <alignment horizontal="center"/>
    </xf>
    <xf numFmtId="0" fontId="4" fillId="0" borderId="16" xfId="0" applyFont="1" applyBorder="1" applyAlignment="1">
      <alignment/>
    </xf>
    <xf numFmtId="0" fontId="4" fillId="0" borderId="0" xfId="0" applyFont="1" applyBorder="1" applyAlignment="1">
      <alignment horizontal="right"/>
    </xf>
    <xf numFmtId="165" fontId="1" fillId="0" borderId="0" xfId="0" applyNumberFormat="1" applyFont="1" applyBorder="1" applyAlignment="1">
      <alignment/>
    </xf>
    <xf numFmtId="0" fontId="14" fillId="0" borderId="0" xfId="0" applyFont="1" applyBorder="1" applyAlignment="1">
      <alignment/>
    </xf>
    <xf numFmtId="0" fontId="1" fillId="0" borderId="13" xfId="0" applyFont="1" applyBorder="1" applyAlignment="1">
      <alignment horizontal="left" indent="1"/>
    </xf>
    <xf numFmtId="0" fontId="10" fillId="0" borderId="19" xfId="0" applyFont="1" applyFill="1" applyBorder="1" applyAlignment="1">
      <alignment/>
    </xf>
    <xf numFmtId="0" fontId="10" fillId="0" borderId="19" xfId="0" applyFont="1" applyBorder="1" applyAlignment="1">
      <alignment/>
    </xf>
    <xf numFmtId="0" fontId="10" fillId="0" borderId="20" xfId="0" applyFont="1" applyFill="1" applyBorder="1" applyAlignment="1">
      <alignment/>
    </xf>
    <xf numFmtId="0" fontId="11" fillId="34" borderId="12" xfId="0" applyFont="1" applyFill="1" applyBorder="1" applyAlignment="1">
      <alignment/>
    </xf>
    <xf numFmtId="0" fontId="29" fillId="34" borderId="12" xfId="0" applyFont="1" applyFill="1" applyBorder="1" applyAlignment="1">
      <alignment/>
    </xf>
    <xf numFmtId="0" fontId="0" fillId="34" borderId="31" xfId="0" applyFill="1" applyBorder="1" applyAlignment="1">
      <alignment/>
    </xf>
    <xf numFmtId="166" fontId="5" fillId="35" borderId="31" xfId="42" applyNumberFormat="1" applyFont="1" applyFill="1" applyBorder="1" applyAlignment="1">
      <alignment/>
    </xf>
    <xf numFmtId="0" fontId="29" fillId="34" borderId="31" xfId="0" applyFont="1" applyFill="1" applyBorder="1" applyAlignment="1">
      <alignment/>
    </xf>
    <xf numFmtId="0" fontId="0" fillId="34" borderId="32" xfId="0" applyFill="1" applyBorder="1" applyAlignment="1">
      <alignment/>
    </xf>
    <xf numFmtId="166" fontId="5" fillId="35" borderId="32" xfId="42" applyNumberFormat="1" applyFont="1" applyFill="1" applyBorder="1" applyAlignment="1">
      <alignment/>
    </xf>
    <xf numFmtId="166" fontId="5" fillId="34" borderId="32" xfId="42" applyNumberFormat="1" applyFont="1" applyFill="1" applyBorder="1" applyAlignment="1">
      <alignment/>
    </xf>
    <xf numFmtId="166" fontId="5" fillId="35" borderId="14" xfId="42" applyNumberFormat="1" applyFont="1" applyFill="1" applyBorder="1" applyAlignment="1">
      <alignment/>
    </xf>
    <xf numFmtId="0" fontId="10" fillId="0" borderId="33" xfId="0" applyFont="1" applyFill="1" applyBorder="1" applyAlignment="1">
      <alignment/>
    </xf>
    <xf numFmtId="0" fontId="29" fillId="0" borderId="32" xfId="0" applyFont="1" applyFill="1" applyBorder="1" applyAlignment="1">
      <alignment/>
    </xf>
    <xf numFmtId="0" fontId="11" fillId="34" borderId="14" xfId="0" applyFont="1" applyFill="1" applyBorder="1" applyAlignment="1">
      <alignment/>
    </xf>
    <xf numFmtId="0" fontId="29" fillId="34" borderId="14" xfId="0" applyFont="1" applyFill="1" applyBorder="1" applyAlignment="1">
      <alignment/>
    </xf>
    <xf numFmtId="0" fontId="29" fillId="0" borderId="34" xfId="0" applyFont="1" applyFill="1" applyBorder="1" applyAlignment="1">
      <alignment/>
    </xf>
    <xf numFmtId="0" fontId="0" fillId="34" borderId="34" xfId="0" applyFill="1" applyBorder="1" applyAlignment="1">
      <alignment/>
    </xf>
    <xf numFmtId="165" fontId="5" fillId="35" borderId="34" xfId="45" applyNumberFormat="1" applyFont="1" applyFill="1" applyBorder="1" applyAlignment="1">
      <alignment/>
    </xf>
    <xf numFmtId="166" fontId="5" fillId="34" borderId="34" xfId="42" applyNumberFormat="1" applyFont="1" applyFill="1" applyBorder="1" applyAlignment="1">
      <alignment/>
    </xf>
    <xf numFmtId="0" fontId="24" fillId="0" borderId="14" xfId="0" applyFont="1" applyBorder="1" applyAlignment="1">
      <alignment horizontal="left"/>
    </xf>
    <xf numFmtId="0" fontId="1" fillId="34" borderId="35" xfId="0" applyFont="1" applyFill="1" applyBorder="1" applyAlignment="1">
      <alignment horizontal="center"/>
    </xf>
    <xf numFmtId="0" fontId="20" fillId="0" borderId="0" xfId="0" applyFont="1" applyBorder="1" applyAlignment="1">
      <alignment horizontal="right" indent="1"/>
    </xf>
    <xf numFmtId="0" fontId="33" fillId="0" borderId="0" xfId="0" applyFont="1" applyAlignment="1">
      <alignment/>
    </xf>
    <xf numFmtId="0" fontId="34" fillId="0" borderId="0" xfId="0" applyFont="1" applyAlignment="1">
      <alignment/>
    </xf>
    <xf numFmtId="0" fontId="0" fillId="0" borderId="33" xfId="0" applyBorder="1" applyAlignment="1">
      <alignment/>
    </xf>
    <xf numFmtId="0" fontId="10" fillId="0" borderId="36" xfId="0" applyFont="1" applyFill="1" applyBorder="1" applyAlignment="1">
      <alignment/>
    </xf>
    <xf numFmtId="0" fontId="24" fillId="34" borderId="12" xfId="0" applyFont="1" applyFill="1" applyBorder="1" applyAlignment="1">
      <alignment horizontal="left"/>
    </xf>
    <xf numFmtId="0" fontId="24" fillId="0" borderId="32" xfId="0" applyFont="1" applyBorder="1" applyAlignment="1">
      <alignment horizontal="left"/>
    </xf>
    <xf numFmtId="0" fontId="24" fillId="34" borderId="14" xfId="0" applyFont="1" applyFill="1" applyBorder="1" applyAlignment="1">
      <alignment horizontal="left"/>
    </xf>
    <xf numFmtId="166" fontId="5" fillId="35" borderId="34" xfId="42" applyNumberFormat="1" applyFont="1" applyFill="1" applyBorder="1" applyAlignment="1">
      <alignment/>
    </xf>
    <xf numFmtId="0" fontId="25" fillId="0" borderId="12" xfId="0" applyFont="1" applyBorder="1" applyAlignment="1" applyProtection="1">
      <alignment horizontal="left" wrapText="1"/>
      <protection locked="0"/>
    </xf>
    <xf numFmtId="164" fontId="30" fillId="0" borderId="12" xfId="0" applyNumberFormat="1" applyFont="1" applyBorder="1" applyAlignment="1" applyProtection="1">
      <alignment horizontal="center"/>
      <protection locked="0"/>
    </xf>
    <xf numFmtId="165" fontId="26" fillId="0" borderId="12" xfId="45" applyNumberFormat="1" applyFont="1" applyBorder="1" applyAlignment="1" applyProtection="1">
      <alignment/>
      <protection locked="0"/>
    </xf>
    <xf numFmtId="166" fontId="26" fillId="0" borderId="12" xfId="42" applyNumberFormat="1" applyFont="1" applyBorder="1" applyAlignment="1" applyProtection="1">
      <alignment/>
      <protection locked="0"/>
    </xf>
    <xf numFmtId="0" fontId="25" fillId="0" borderId="14" xfId="0" applyFont="1" applyBorder="1" applyAlignment="1" applyProtection="1">
      <alignment horizontal="left" wrapText="1"/>
      <protection locked="0"/>
    </xf>
    <xf numFmtId="164" fontId="30" fillId="0" borderId="14" xfId="0" applyNumberFormat="1" applyFont="1" applyBorder="1" applyAlignment="1" applyProtection="1">
      <alignment horizontal="center"/>
      <protection locked="0"/>
    </xf>
    <xf numFmtId="166" fontId="26" fillId="0" borderId="14" xfId="42" applyNumberFormat="1" applyFont="1" applyBorder="1" applyAlignment="1" applyProtection="1">
      <alignment/>
      <protection locked="0"/>
    </xf>
    <xf numFmtId="0" fontId="25" fillId="0" borderId="32" xfId="0" applyFont="1" applyBorder="1" applyAlignment="1" applyProtection="1">
      <alignment horizontal="left" wrapText="1"/>
      <protection locked="0"/>
    </xf>
    <xf numFmtId="164" fontId="30" fillId="0" borderId="32" xfId="0" applyNumberFormat="1" applyFont="1" applyBorder="1" applyAlignment="1" applyProtection="1">
      <alignment horizontal="center"/>
      <protection locked="0"/>
    </xf>
    <xf numFmtId="166" fontId="26" fillId="0" borderId="32" xfId="42" applyNumberFormat="1" applyFont="1" applyBorder="1" applyAlignment="1" applyProtection="1">
      <alignment/>
      <protection locked="0"/>
    </xf>
    <xf numFmtId="164" fontId="30" fillId="0" borderId="34" xfId="0" applyNumberFormat="1" applyFont="1" applyBorder="1" applyAlignment="1" applyProtection="1">
      <alignment horizontal="center"/>
      <protection locked="0"/>
    </xf>
    <xf numFmtId="166" fontId="26" fillId="0" borderId="34" xfId="42" applyNumberFormat="1" applyFont="1" applyBorder="1" applyAlignment="1" applyProtection="1">
      <alignment/>
      <protection locked="0"/>
    </xf>
    <xf numFmtId="0" fontId="31" fillId="0" borderId="32" xfId="0" applyFont="1" applyFill="1" applyBorder="1" applyAlignment="1" applyProtection="1">
      <alignment wrapText="1"/>
      <protection locked="0"/>
    </xf>
    <xf numFmtId="0" fontId="31" fillId="0" borderId="12" xfId="0" applyFont="1" applyFill="1" applyBorder="1" applyAlignment="1" applyProtection="1">
      <alignment wrapText="1"/>
      <protection locked="0"/>
    </xf>
    <xf numFmtId="0" fontId="31" fillId="0" borderId="14" xfId="0" applyFont="1" applyFill="1" applyBorder="1" applyAlignment="1" applyProtection="1">
      <alignment wrapText="1"/>
      <protection locked="0"/>
    </xf>
    <xf numFmtId="0" fontId="31" fillId="0" borderId="31"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166" fontId="26" fillId="0" borderId="31" xfId="42" applyNumberFormat="1" applyFont="1" applyBorder="1" applyAlignment="1" applyProtection="1">
      <alignment/>
      <protection locked="0"/>
    </xf>
    <xf numFmtId="165" fontId="24" fillId="0" borderId="12" xfId="45" applyNumberFormat="1" applyFont="1" applyBorder="1" applyAlignment="1" applyProtection="1">
      <alignment/>
      <protection locked="0"/>
    </xf>
    <xf numFmtId="165" fontId="24" fillId="0" borderId="14" xfId="45" applyNumberFormat="1" applyFont="1" applyBorder="1" applyAlignment="1" applyProtection="1">
      <alignment/>
      <protection locked="0"/>
    </xf>
    <xf numFmtId="165" fontId="24" fillId="0" borderId="32" xfId="45" applyNumberFormat="1" applyFont="1" applyBorder="1" applyAlignment="1" applyProtection="1">
      <alignment/>
      <protection locked="0"/>
    </xf>
    <xf numFmtId="165" fontId="24" fillId="0" borderId="34" xfId="45" applyNumberFormat="1" applyFont="1" applyBorder="1" applyAlignment="1" applyProtection="1">
      <alignment/>
      <protection locked="0"/>
    </xf>
    <xf numFmtId="0" fontId="0" fillId="0" borderId="27" xfId="0" applyBorder="1" applyAlignment="1" applyProtection="1">
      <alignment/>
      <protection locked="0"/>
    </xf>
    <xf numFmtId="0" fontId="0" fillId="0" borderId="37" xfId="0" applyBorder="1" applyAlignment="1" applyProtection="1">
      <alignment/>
      <protection locked="0"/>
    </xf>
    <xf numFmtId="173" fontId="38" fillId="0" borderId="22" xfId="0" applyNumberFormat="1" applyFont="1" applyBorder="1" applyAlignment="1" applyProtection="1">
      <alignment horizontal="left" indent="1"/>
      <protection locked="0"/>
    </xf>
    <xf numFmtId="0" fontId="27" fillId="0" borderId="22" xfId="0" applyFont="1" applyBorder="1" applyAlignment="1" applyProtection="1">
      <alignment/>
      <protection locked="0"/>
    </xf>
    <xf numFmtId="0" fontId="21" fillId="0" borderId="0" xfId="0" applyFont="1" applyAlignment="1">
      <alignment horizontal="right"/>
    </xf>
    <xf numFmtId="0" fontId="24" fillId="0" borderId="34" xfId="0" applyFont="1" applyBorder="1" applyAlignment="1">
      <alignment horizontal="left"/>
    </xf>
    <xf numFmtId="0" fontId="24" fillId="34" borderId="35" xfId="0" applyFont="1" applyFill="1" applyBorder="1" applyAlignment="1">
      <alignment horizontal="left"/>
    </xf>
    <xf numFmtId="0" fontId="37" fillId="34" borderId="34" xfId="0" applyFont="1" applyFill="1" applyBorder="1" applyAlignment="1">
      <alignment horizontal="left"/>
    </xf>
    <xf numFmtId="0" fontId="25" fillId="0" borderId="34" xfId="0" applyFont="1" applyBorder="1" applyAlignment="1" applyProtection="1">
      <alignment horizontal="left" wrapText="1"/>
      <protection locked="0"/>
    </xf>
    <xf numFmtId="0" fontId="37" fillId="34" borderId="12" xfId="0" applyFont="1" applyFill="1" applyBorder="1" applyAlignment="1">
      <alignment horizontal="left"/>
    </xf>
    <xf numFmtId="0" fontId="1" fillId="34" borderId="38" xfId="0" applyFont="1" applyFill="1" applyBorder="1" applyAlignment="1">
      <alignment/>
    </xf>
    <xf numFmtId="0" fontId="1" fillId="34" borderId="39" xfId="0" applyFont="1" applyFill="1" applyBorder="1" applyAlignment="1">
      <alignment/>
    </xf>
    <xf numFmtId="0" fontId="30" fillId="34" borderId="14" xfId="0" applyFont="1" applyFill="1" applyBorder="1" applyAlignment="1">
      <alignment horizontal="left"/>
    </xf>
    <xf numFmtId="0" fontId="39" fillId="0" borderId="14" xfId="0" applyFont="1" applyBorder="1" applyAlignment="1">
      <alignment horizontal="left"/>
    </xf>
    <xf numFmtId="0" fontId="39" fillId="0" borderId="32" xfId="0" applyFont="1" applyBorder="1" applyAlignment="1">
      <alignment horizontal="left"/>
    </xf>
    <xf numFmtId="0" fontId="40" fillId="0" borderId="32" xfId="0" applyFont="1" applyBorder="1" applyAlignment="1">
      <alignment horizontal="left"/>
    </xf>
    <xf numFmtId="0" fontId="0" fillId="33" borderId="15" xfId="0" applyFont="1" applyFill="1" applyBorder="1" applyAlignment="1" applyProtection="1">
      <alignment vertical="center" wrapText="1"/>
      <protection locked="0"/>
    </xf>
    <xf numFmtId="0" fontId="25" fillId="0" borderId="12" xfId="0" applyFont="1" applyBorder="1" applyAlignment="1" applyProtection="1">
      <alignment horizontal="left" wrapText="1"/>
      <protection locked="0"/>
    </xf>
    <xf numFmtId="0" fontId="45" fillId="0" borderId="0" xfId="58" applyFont="1">
      <alignment/>
      <protection/>
    </xf>
    <xf numFmtId="0" fontId="48" fillId="0" borderId="0" xfId="58" applyFont="1" applyBorder="1" applyAlignment="1">
      <alignment horizontal="center"/>
      <protection/>
    </xf>
    <xf numFmtId="0" fontId="48" fillId="0" borderId="0" xfId="58" applyFont="1" applyBorder="1" applyAlignment="1">
      <alignment horizontal="center" vertical="top"/>
      <protection/>
    </xf>
    <xf numFmtId="0" fontId="48" fillId="0" borderId="0" xfId="58" applyFont="1" applyFill="1" applyBorder="1" applyAlignment="1">
      <alignment horizontal="center" vertical="top"/>
      <protection/>
    </xf>
    <xf numFmtId="0" fontId="48" fillId="36" borderId="0" xfId="58" applyFont="1" applyFill="1" applyBorder="1" applyAlignment="1">
      <alignment horizontal="left"/>
      <protection/>
    </xf>
    <xf numFmtId="0" fontId="46" fillId="36" borderId="0" xfId="58" applyFont="1" applyFill="1">
      <alignment/>
      <protection/>
    </xf>
    <xf numFmtId="0" fontId="0" fillId="36" borderId="0" xfId="58" applyFill="1" applyBorder="1" applyAlignment="1">
      <alignment/>
      <protection/>
    </xf>
    <xf numFmtId="0" fontId="49" fillId="0" borderId="0" xfId="58" applyFont="1" applyBorder="1" applyAlignment="1">
      <alignment horizontal="right" vertical="top"/>
      <protection/>
    </xf>
    <xf numFmtId="0" fontId="46" fillId="0" borderId="0" xfId="58" applyFont="1" applyFill="1" applyAlignment="1">
      <alignment horizontal="left" indent="2"/>
      <protection/>
    </xf>
    <xf numFmtId="0" fontId="50" fillId="0" borderId="0" xfId="0" applyFont="1" applyAlignment="1">
      <alignment/>
    </xf>
    <xf numFmtId="0" fontId="0" fillId="0" borderId="14" xfId="0" applyBorder="1" applyAlignment="1" applyProtection="1">
      <alignment/>
      <protection locked="0"/>
    </xf>
    <xf numFmtId="0" fontId="0" fillId="0" borderId="34" xfId="0" applyBorder="1" applyAlignment="1" applyProtection="1">
      <alignment/>
      <protection locked="0"/>
    </xf>
    <xf numFmtId="0" fontId="51" fillId="33" borderId="40" xfId="0" applyFont="1" applyFill="1" applyBorder="1" applyAlignment="1" applyProtection="1">
      <alignment wrapText="1"/>
      <protection locked="0"/>
    </xf>
    <xf numFmtId="0" fontId="0" fillId="33" borderId="15" xfId="0" applyFont="1" applyFill="1" applyBorder="1" applyAlignment="1" applyProtection="1">
      <alignment wrapText="1"/>
      <protection locked="0"/>
    </xf>
    <xf numFmtId="0" fontId="0" fillId="33" borderId="15" xfId="0" applyFill="1" applyBorder="1" applyAlignment="1" applyProtection="1">
      <alignment wrapText="1"/>
      <protection locked="0"/>
    </xf>
    <xf numFmtId="0" fontId="0" fillId="33" borderId="21" xfId="0" applyFill="1" applyBorder="1" applyAlignment="1" applyProtection="1">
      <alignment wrapText="1"/>
      <protection locked="0"/>
    </xf>
    <xf numFmtId="0" fontId="21" fillId="0" borderId="0" xfId="0" applyFont="1" applyAlignment="1">
      <alignment horizontal="right" wrapText="1"/>
    </xf>
    <xf numFmtId="0" fontId="35" fillId="0" borderId="0" xfId="0" applyFont="1" applyAlignment="1">
      <alignment horizontal="center" wrapText="1"/>
    </xf>
    <xf numFmtId="0" fontId="1" fillId="0" borderId="18" xfId="0" applyFont="1" applyBorder="1" applyAlignment="1">
      <alignment horizontal="center" wrapText="1"/>
    </xf>
    <xf numFmtId="0" fontId="0" fillId="33" borderId="41" xfId="0" applyFill="1" applyBorder="1" applyAlignment="1" applyProtection="1">
      <alignment wrapText="1"/>
      <protection locked="0"/>
    </xf>
    <xf numFmtId="0" fontId="0" fillId="33" borderId="42" xfId="0" applyFill="1" applyBorder="1" applyAlignment="1" applyProtection="1">
      <alignment wrapText="1"/>
      <protection locked="0"/>
    </xf>
    <xf numFmtId="0" fontId="0" fillId="34" borderId="40" xfId="0" applyFill="1" applyBorder="1" applyAlignment="1">
      <alignment wrapText="1"/>
    </xf>
    <xf numFmtId="0" fontId="0" fillId="0" borderId="0" xfId="0" applyAlignment="1">
      <alignment wrapText="1"/>
    </xf>
    <xf numFmtId="0" fontId="20" fillId="0" borderId="0" xfId="0" applyFont="1" applyBorder="1" applyAlignment="1">
      <alignment horizontal="left" indent="5"/>
    </xf>
    <xf numFmtId="0" fontId="33" fillId="0" borderId="0" xfId="0" applyFont="1" applyAlignment="1">
      <alignment horizontal="center"/>
    </xf>
    <xf numFmtId="0" fontId="44" fillId="0" borderId="0" xfId="0" applyFont="1" applyAlignment="1">
      <alignment horizontal="center" wrapText="1"/>
    </xf>
    <xf numFmtId="0" fontId="1" fillId="0" borderId="43" xfId="0" applyFont="1" applyBorder="1" applyAlignment="1">
      <alignment horizontal="left" indent="1"/>
    </xf>
    <xf numFmtId="0" fontId="0" fillId="0" borderId="23" xfId="0" applyBorder="1" applyAlignment="1">
      <alignment/>
    </xf>
    <xf numFmtId="0" fontId="87" fillId="0" borderId="0" xfId="0" applyFont="1" applyAlignment="1">
      <alignment horizontal="center"/>
    </xf>
    <xf numFmtId="0" fontId="27" fillId="0" borderId="22" xfId="0" applyFont="1" applyBorder="1" applyAlignment="1" applyProtection="1">
      <alignment horizontal="center"/>
      <protection locked="0"/>
    </xf>
    <xf numFmtId="0" fontId="18" fillId="0" borderId="0" xfId="0" applyNumberFormat="1" applyFont="1" applyBorder="1" applyAlignment="1">
      <alignment horizontal="left" vertical="top" wrapText="1" indent="1"/>
    </xf>
    <xf numFmtId="0" fontId="0" fillId="0" borderId="0" xfId="0" applyBorder="1" applyAlignment="1">
      <alignment horizontal="center"/>
    </xf>
    <xf numFmtId="0" fontId="4" fillId="0" borderId="0" xfId="0" applyFont="1" applyBorder="1" applyAlignment="1">
      <alignment horizontal="left"/>
    </xf>
    <xf numFmtId="0" fontId="4" fillId="0" borderId="0" xfId="0" applyFont="1" applyBorder="1" applyAlignment="1">
      <alignment horizontal="left" indent="2"/>
    </xf>
    <xf numFmtId="0" fontId="14" fillId="0" borderId="0" xfId="0" applyFont="1" applyBorder="1" applyAlignment="1">
      <alignment horizontal="center"/>
    </xf>
    <xf numFmtId="0" fontId="0" fillId="34" borderId="44" xfId="0" applyFill="1" applyBorder="1" applyAlignment="1">
      <alignment horizontal="center"/>
    </xf>
    <xf numFmtId="0" fontId="0" fillId="0" borderId="45" xfId="0" applyBorder="1" applyAlignment="1">
      <alignment/>
    </xf>
    <xf numFmtId="0" fontId="0" fillId="0" borderId="46" xfId="0" applyBorder="1" applyAlignment="1">
      <alignment/>
    </xf>
    <xf numFmtId="0" fontId="45" fillId="0" borderId="0" xfId="58" applyFont="1" applyAlignment="1">
      <alignment horizontal="left" wrapText="1"/>
      <protection/>
    </xf>
    <xf numFmtId="0" fontId="46" fillId="0" borderId="0" xfId="58" applyFont="1" applyFill="1" applyAlignment="1">
      <alignment horizontal="left" indent="3"/>
      <protection/>
    </xf>
    <xf numFmtId="0" fontId="46" fillId="0" borderId="0" xfId="58" applyFont="1" applyFill="1" applyAlignment="1">
      <alignment horizontal="left" indent="2"/>
      <protection/>
    </xf>
    <xf numFmtId="0" fontId="45" fillId="0" borderId="0" xfId="58" applyFont="1" applyAlignment="1">
      <alignment horizontal="left" vertical="top" wrapText="1"/>
      <protection/>
    </xf>
    <xf numFmtId="0" fontId="21" fillId="0" borderId="0" xfId="0" applyFont="1" applyAlignment="1">
      <alignment horizontal="center"/>
    </xf>
    <xf numFmtId="0" fontId="9" fillId="0" borderId="0" xfId="0" applyFont="1" applyAlignment="1">
      <alignment horizontal="center"/>
    </xf>
    <xf numFmtId="0" fontId="0" fillId="0" borderId="22" xfId="0" applyBorder="1" applyAlignment="1">
      <alignment horizontal="center"/>
    </xf>
    <xf numFmtId="0" fontId="9" fillId="0" borderId="22" xfId="0" applyFont="1" applyBorder="1" applyAlignment="1">
      <alignment horizontal="left" indent="1"/>
    </xf>
    <xf numFmtId="0" fontId="20" fillId="0" borderId="0" xfId="0" applyFont="1" applyBorder="1" applyAlignment="1">
      <alignment horizontal="right"/>
    </xf>
    <xf numFmtId="0" fontId="19" fillId="0" borderId="0" xfId="0" applyFont="1" applyBorder="1" applyAlignment="1">
      <alignment horizontal="center"/>
    </xf>
    <xf numFmtId="169" fontId="22" fillId="0" borderId="0" xfId="0" applyNumberFormat="1" applyFont="1" applyBorder="1" applyAlignment="1">
      <alignment horizontal="center"/>
    </xf>
    <xf numFmtId="0" fontId="18" fillId="0" borderId="16" xfId="0" applyNumberFormat="1" applyFont="1" applyBorder="1" applyAlignment="1">
      <alignment horizontal="center" vertical="top" wrapText="1"/>
    </xf>
    <xf numFmtId="0" fontId="18" fillId="0" borderId="16" xfId="0" applyNumberFormat="1" applyFont="1" applyBorder="1" applyAlignment="1">
      <alignment horizontal="left" vertical="top" wrapText="1"/>
    </xf>
    <xf numFmtId="0" fontId="14" fillId="0" borderId="22" xfId="0" applyFont="1" applyBorder="1" applyAlignment="1">
      <alignment horizontal="center"/>
    </xf>
    <xf numFmtId="0" fontId="15" fillId="0" borderId="0" xfId="0" applyFont="1" applyBorder="1" applyAlignment="1">
      <alignment horizontal="center"/>
    </xf>
    <xf numFmtId="0" fontId="2" fillId="0" borderId="22" xfId="0" applyFont="1" applyBorder="1" applyAlignment="1">
      <alignment horizontal="center"/>
    </xf>
    <xf numFmtId="0" fontId="14" fillId="0" borderId="25" xfId="0" applyFont="1" applyBorder="1" applyAlignment="1">
      <alignment horizontal="center"/>
    </xf>
    <xf numFmtId="0" fontId="34" fillId="0" borderId="0" xfId="0" applyFont="1" applyAlignment="1">
      <alignment horizontal="center"/>
    </xf>
    <xf numFmtId="0" fontId="4" fillId="0" borderId="0" xfId="0" applyFont="1" applyBorder="1" applyAlignment="1">
      <alignment horizontal="center"/>
    </xf>
    <xf numFmtId="0" fontId="25" fillId="0" borderId="22" xfId="0" applyFont="1" applyBorder="1" applyAlignment="1">
      <alignment horizontal="left"/>
    </xf>
    <xf numFmtId="0" fontId="18" fillId="0" borderId="0" xfId="0" applyNumberFormat="1" applyFont="1" applyBorder="1" applyAlignment="1">
      <alignment horizontal="right" vertical="top" wrapText="1"/>
    </xf>
    <xf numFmtId="0" fontId="0" fillId="34" borderId="27" xfId="0" applyFill="1" applyBorder="1" applyAlignment="1">
      <alignment horizontal="center"/>
    </xf>
    <xf numFmtId="0" fontId="0" fillId="34" borderId="25" xfId="0" applyFill="1" applyBorder="1" applyAlignment="1">
      <alignment horizontal="center"/>
    </xf>
    <xf numFmtId="0" fontId="0" fillId="34" borderId="0" xfId="0" applyFill="1" applyBorder="1" applyAlignment="1">
      <alignment horizontal="center"/>
    </xf>
    <xf numFmtId="0" fontId="20" fillId="0" borderId="0" xfId="0" applyFont="1" applyBorder="1" applyAlignment="1">
      <alignment horizontal="left" indent="1"/>
    </xf>
    <xf numFmtId="0" fontId="19" fillId="0" borderId="0" xfId="0" applyFont="1" applyBorder="1" applyAlignment="1">
      <alignment horizontal="left" indent="2"/>
    </xf>
    <xf numFmtId="0" fontId="1" fillId="0" borderId="28" xfId="0" applyFont="1" applyBorder="1" applyAlignment="1">
      <alignment horizontal="left" indent="1"/>
    </xf>
    <xf numFmtId="0" fontId="1" fillId="0" borderId="23" xfId="0" applyFont="1" applyBorder="1" applyAlignment="1">
      <alignment horizontal="left" indent="1"/>
    </xf>
    <xf numFmtId="0" fontId="1" fillId="34" borderId="27" xfId="0" applyFont="1" applyFill="1" applyBorder="1" applyAlignment="1">
      <alignment horizontal="left" indent="1"/>
    </xf>
    <xf numFmtId="0" fontId="1" fillId="34" borderId="24" xfId="0" applyFont="1" applyFill="1" applyBorder="1" applyAlignment="1">
      <alignment horizontal="left" inden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7"/>
  </sheetPr>
  <dimension ref="A1:AH84"/>
  <sheetViews>
    <sheetView tabSelected="1" view="pageBreakPreview" zoomScaleNormal="89" zoomScaleSheetLayoutView="100" zoomScalePageLayoutView="0" workbookViewId="0" topLeftCell="A1">
      <selection activeCell="A1" sqref="A1:M1"/>
    </sheetView>
  </sheetViews>
  <sheetFormatPr defaultColWidth="9.140625" defaultRowHeight="12.75"/>
  <cols>
    <col min="1" max="1" width="4.421875" style="0" customWidth="1"/>
    <col min="2" max="2" width="32.421875" style="0" customWidth="1"/>
    <col min="3" max="4" width="25.00390625" style="0" hidden="1" customWidth="1"/>
    <col min="5" max="5" width="41.57421875" style="0" customWidth="1"/>
    <col min="6" max="6" width="6.28125" style="0" customWidth="1"/>
    <col min="7" max="8" width="15.7109375" style="0" customWidth="1"/>
    <col min="9" max="9" width="18.57421875" style="0" bestFit="1" customWidth="1"/>
    <col min="10" max="11" width="15.7109375" style="0" customWidth="1"/>
    <col min="12" max="12" width="6.140625" style="0" customWidth="1"/>
    <col min="13" max="13" width="25.7109375" style="227" customWidth="1"/>
    <col min="14" max="14" width="12.140625" style="0" bestFit="1" customWidth="1"/>
    <col min="15" max="23" width="12.140625" style="0" customWidth="1"/>
    <col min="24" max="24" width="22.28125" style="0" bestFit="1" customWidth="1"/>
    <col min="25" max="25" width="9.57421875" style="0" bestFit="1" customWidth="1"/>
    <col min="26" max="26" width="12.00390625" style="0" customWidth="1"/>
  </cols>
  <sheetData>
    <row r="1" spans="1:23" ht="22.5">
      <c r="A1" s="229" t="s">
        <v>56</v>
      </c>
      <c r="B1" s="229"/>
      <c r="C1" s="229"/>
      <c r="D1" s="229"/>
      <c r="E1" s="229"/>
      <c r="F1" s="229"/>
      <c r="G1" s="229"/>
      <c r="H1" s="229"/>
      <c r="I1" s="229"/>
      <c r="J1" s="229"/>
      <c r="K1" s="229"/>
      <c r="L1" s="229"/>
      <c r="M1" s="229"/>
      <c r="N1" s="157"/>
      <c r="O1" s="157"/>
      <c r="P1" s="157"/>
      <c r="Q1" s="157"/>
      <c r="R1" s="157"/>
      <c r="S1" s="157"/>
      <c r="T1" s="157"/>
      <c r="U1" s="157"/>
      <c r="V1" s="157"/>
      <c r="W1" s="157"/>
    </row>
    <row r="2" spans="1:28" ht="23.25">
      <c r="A2" s="230" t="s">
        <v>189</v>
      </c>
      <c r="B2" s="230"/>
      <c r="C2" s="230"/>
      <c r="D2" s="230"/>
      <c r="E2" s="230"/>
      <c r="F2" s="230"/>
      <c r="G2" s="230"/>
      <c r="H2" s="230"/>
      <c r="I2" s="230"/>
      <c r="J2" s="230"/>
      <c r="K2" s="230"/>
      <c r="L2" s="230"/>
      <c r="M2" s="230"/>
      <c r="N2" s="158"/>
      <c r="O2" s="158"/>
      <c r="P2" s="158"/>
      <c r="Q2" s="158"/>
      <c r="R2" s="158"/>
      <c r="S2" s="158"/>
      <c r="T2" s="158"/>
      <c r="U2" s="158"/>
      <c r="V2" s="158"/>
      <c r="W2" s="158"/>
      <c r="AB2" s="10"/>
    </row>
    <row r="3" spans="1:28" ht="20.25">
      <c r="A3" s="233" t="s">
        <v>188</v>
      </c>
      <c r="B3" s="233"/>
      <c r="C3" s="233"/>
      <c r="D3" s="233"/>
      <c r="E3" s="233"/>
      <c r="F3" s="233"/>
      <c r="G3" s="233"/>
      <c r="H3" s="233"/>
      <c r="I3" s="233"/>
      <c r="J3" s="233"/>
      <c r="K3" s="233"/>
      <c r="L3" s="233"/>
      <c r="M3" s="233"/>
      <c r="N3" s="158"/>
      <c r="O3" s="158"/>
      <c r="P3" s="158"/>
      <c r="Q3" s="158"/>
      <c r="R3" s="158"/>
      <c r="S3" s="158"/>
      <c r="T3" s="158"/>
      <c r="U3" s="158"/>
      <c r="V3" s="158"/>
      <c r="W3" s="158"/>
      <c r="AB3" s="10"/>
    </row>
    <row r="4" spans="2:28" ht="29.25" customHeight="1">
      <c r="B4" s="63"/>
      <c r="C4" s="63"/>
      <c r="D4" s="63"/>
      <c r="K4" s="191" t="s">
        <v>26</v>
      </c>
      <c r="L4" s="191" t="s">
        <v>26</v>
      </c>
      <c r="M4" s="221" t="s">
        <v>26</v>
      </c>
      <c r="AB4" s="10"/>
    </row>
    <row r="5" spans="1:28" ht="31.5" customHeight="1">
      <c r="A5" s="228" t="s">
        <v>136</v>
      </c>
      <c r="B5" s="228"/>
      <c r="C5" s="156"/>
      <c r="D5" s="156"/>
      <c r="E5" s="190" t="s">
        <v>26</v>
      </c>
      <c r="G5" s="64" t="s">
        <v>104</v>
      </c>
      <c r="H5" s="189">
        <v>1234567</v>
      </c>
      <c r="J5" s="100" t="s">
        <v>137</v>
      </c>
      <c r="K5" s="234" t="s">
        <v>26</v>
      </c>
      <c r="L5" s="234"/>
      <c r="M5" s="234"/>
      <c r="N5" s="101"/>
      <c r="O5" s="101"/>
      <c r="P5" s="101"/>
      <c r="Q5" s="101"/>
      <c r="R5" s="101"/>
      <c r="S5" s="101"/>
      <c r="T5" s="101"/>
      <c r="U5" s="101"/>
      <c r="V5" s="101"/>
      <c r="W5" s="101"/>
      <c r="X5" s="101"/>
      <c r="AB5" s="10"/>
    </row>
    <row r="6" spans="10:26" ht="24" thickBot="1">
      <c r="J6" s="54" t="s">
        <v>26</v>
      </c>
      <c r="K6" s="54"/>
      <c r="L6" s="54"/>
      <c r="M6" s="222" t="s">
        <v>26</v>
      </c>
      <c r="X6" s="73" t="s">
        <v>40</v>
      </c>
      <c r="Y6" s="40" t="s">
        <v>112</v>
      </c>
      <c r="Z6" s="73" t="s">
        <v>107</v>
      </c>
    </row>
    <row r="7" spans="1:27" ht="12.75">
      <c r="A7" s="231" t="s">
        <v>117</v>
      </c>
      <c r="B7" s="232"/>
      <c r="C7" s="133" t="s">
        <v>72</v>
      </c>
      <c r="D7" s="133" t="s">
        <v>146</v>
      </c>
      <c r="E7" s="28" t="s">
        <v>149</v>
      </c>
      <c r="F7" s="47" t="s">
        <v>34</v>
      </c>
      <c r="G7" s="47" t="s">
        <v>35</v>
      </c>
      <c r="H7" s="90" t="s">
        <v>36</v>
      </c>
      <c r="I7" s="28" t="s">
        <v>44</v>
      </c>
      <c r="J7" s="117" t="s">
        <v>125</v>
      </c>
      <c r="K7" s="28" t="s">
        <v>120</v>
      </c>
      <c r="L7" s="94" t="s">
        <v>124</v>
      </c>
      <c r="M7" s="223" t="s">
        <v>62</v>
      </c>
      <c r="X7" s="73" t="s">
        <v>111</v>
      </c>
      <c r="Y7" s="73" t="s">
        <v>109</v>
      </c>
      <c r="Z7" s="73" t="s">
        <v>108</v>
      </c>
      <c r="AA7" s="73" t="s">
        <v>110</v>
      </c>
    </row>
    <row r="8" spans="1:34" ht="12.75">
      <c r="A8" s="69">
        <v>100</v>
      </c>
      <c r="B8" s="85" t="s">
        <v>141</v>
      </c>
      <c r="C8" s="85" t="str">
        <f>+K5</f>
        <v> </v>
      </c>
      <c r="D8" s="85" t="str">
        <f>+L4</f>
        <v> </v>
      </c>
      <c r="E8" s="204" t="s">
        <v>26</v>
      </c>
      <c r="F8" s="166">
        <v>0</v>
      </c>
      <c r="G8" s="167">
        <v>0</v>
      </c>
      <c r="H8" s="91">
        <f>+X8</f>
        <v>0</v>
      </c>
      <c r="I8" s="183" t="s">
        <v>54</v>
      </c>
      <c r="J8" s="89">
        <f>(+H8)-K8</f>
        <v>0</v>
      </c>
      <c r="K8" s="167">
        <v>0</v>
      </c>
      <c r="L8" s="187">
        <v>0</v>
      </c>
      <c r="M8" s="218" t="s">
        <v>26</v>
      </c>
      <c r="X8" s="75">
        <f>+G8+(G8*Y8)+Z8</f>
        <v>0</v>
      </c>
      <c r="Y8" s="74">
        <f>0.28+0.007+0.002+0.0145</f>
        <v>0.30350000000000005</v>
      </c>
      <c r="Z8" s="3">
        <f aca="true" t="shared" si="0" ref="Z8:Z18">+AA8*F8</f>
        <v>0</v>
      </c>
      <c r="AA8" s="2">
        <v>6000</v>
      </c>
      <c r="AH8" s="10" t="s">
        <v>37</v>
      </c>
    </row>
    <row r="9" spans="1:34" ht="12.75">
      <c r="A9" s="69">
        <v>100</v>
      </c>
      <c r="B9" s="161" t="s">
        <v>26</v>
      </c>
      <c r="C9" s="85" t="str">
        <f>+C8</f>
        <v> </v>
      </c>
      <c r="D9" s="85" t="str">
        <f>+D8</f>
        <v> </v>
      </c>
      <c r="E9" s="204" t="s">
        <v>26</v>
      </c>
      <c r="F9" s="166">
        <v>0</v>
      </c>
      <c r="G9" s="168">
        <v>0</v>
      </c>
      <c r="H9" s="92">
        <f>+X9</f>
        <v>0</v>
      </c>
      <c r="I9" s="183" t="s">
        <v>54</v>
      </c>
      <c r="J9" s="22">
        <f aca="true" t="shared" si="1" ref="J9:J50">(+H9)-K9</f>
        <v>0</v>
      </c>
      <c r="K9" s="168">
        <v>0</v>
      </c>
      <c r="L9" s="187">
        <v>0</v>
      </c>
      <c r="M9" s="219" t="s">
        <v>26</v>
      </c>
      <c r="X9" s="75">
        <f aca="true" t="shared" si="2" ref="X9:X18">+G9+(G9*Y9)+Z9</f>
        <v>0</v>
      </c>
      <c r="Y9" s="74">
        <f>+Y8</f>
        <v>0.30350000000000005</v>
      </c>
      <c r="Z9" s="3">
        <f t="shared" si="0"/>
        <v>0</v>
      </c>
      <c r="AA9" s="2">
        <v>6000</v>
      </c>
      <c r="AH9" s="10" t="s">
        <v>38</v>
      </c>
    </row>
    <row r="10" spans="1:27" ht="12.75">
      <c r="A10" s="69">
        <v>100</v>
      </c>
      <c r="B10" s="161" t="s">
        <v>26</v>
      </c>
      <c r="C10" s="85" t="str">
        <f aca="true" t="shared" si="3" ref="C10:C50">+C9</f>
        <v> </v>
      </c>
      <c r="D10" s="85" t="str">
        <f aca="true" t="shared" si="4" ref="D10:D50">+D9</f>
        <v> </v>
      </c>
      <c r="E10" s="204" t="s">
        <v>26</v>
      </c>
      <c r="F10" s="166">
        <v>0</v>
      </c>
      <c r="G10" s="168">
        <v>0</v>
      </c>
      <c r="H10" s="92">
        <f aca="true" t="shared" si="5" ref="H10:H18">+X10</f>
        <v>0</v>
      </c>
      <c r="I10" s="183" t="s">
        <v>54</v>
      </c>
      <c r="J10" s="22">
        <f t="shared" si="1"/>
        <v>0</v>
      </c>
      <c r="K10" s="168">
        <v>0</v>
      </c>
      <c r="L10" s="187">
        <v>0</v>
      </c>
      <c r="M10" s="219"/>
      <c r="X10" s="75">
        <f t="shared" si="2"/>
        <v>0</v>
      </c>
      <c r="Y10" s="74">
        <f aca="true" t="shared" si="6" ref="Y10:Y16">+Y9</f>
        <v>0.30350000000000005</v>
      </c>
      <c r="Z10" s="3">
        <f t="shared" si="0"/>
        <v>0</v>
      </c>
      <c r="AA10" s="2">
        <v>6000</v>
      </c>
    </row>
    <row r="11" spans="1:27" ht="12.75">
      <c r="A11" s="69">
        <v>100</v>
      </c>
      <c r="B11" s="161" t="s">
        <v>26</v>
      </c>
      <c r="C11" s="85" t="str">
        <f t="shared" si="3"/>
        <v> </v>
      </c>
      <c r="D11" s="85" t="str">
        <f t="shared" si="4"/>
        <v> </v>
      </c>
      <c r="E11" s="165" t="s">
        <v>26</v>
      </c>
      <c r="F11" s="166">
        <v>0</v>
      </c>
      <c r="G11" s="168">
        <v>0</v>
      </c>
      <c r="H11" s="92">
        <f t="shared" si="5"/>
        <v>0</v>
      </c>
      <c r="I11" s="183" t="s">
        <v>54</v>
      </c>
      <c r="J11" s="22">
        <f t="shared" si="1"/>
        <v>0</v>
      </c>
      <c r="K11" s="168">
        <v>0</v>
      </c>
      <c r="L11" s="187">
        <v>0</v>
      </c>
      <c r="M11" s="219"/>
      <c r="X11" s="75">
        <f t="shared" si="2"/>
        <v>0</v>
      </c>
      <c r="Y11" s="74">
        <f t="shared" si="6"/>
        <v>0.30350000000000005</v>
      </c>
      <c r="Z11" s="3">
        <f t="shared" si="0"/>
        <v>0</v>
      </c>
      <c r="AA11" s="2">
        <v>6000</v>
      </c>
    </row>
    <row r="12" spans="1:27" ht="12.75">
      <c r="A12" s="69">
        <v>100</v>
      </c>
      <c r="B12" s="161" t="s">
        <v>26</v>
      </c>
      <c r="C12" s="85" t="str">
        <f t="shared" si="3"/>
        <v> </v>
      </c>
      <c r="D12" s="85" t="str">
        <f t="shared" si="4"/>
        <v> </v>
      </c>
      <c r="E12" s="204" t="s">
        <v>26</v>
      </c>
      <c r="F12" s="166">
        <v>0</v>
      </c>
      <c r="G12" s="168">
        <v>0</v>
      </c>
      <c r="H12" s="92">
        <f t="shared" si="5"/>
        <v>0</v>
      </c>
      <c r="I12" s="183" t="s">
        <v>54</v>
      </c>
      <c r="J12" s="22">
        <f t="shared" si="1"/>
        <v>0</v>
      </c>
      <c r="K12" s="168">
        <v>0</v>
      </c>
      <c r="L12" s="187">
        <v>0</v>
      </c>
      <c r="M12" s="219"/>
      <c r="X12" s="75">
        <f t="shared" si="2"/>
        <v>0</v>
      </c>
      <c r="Y12" s="74">
        <f t="shared" si="6"/>
        <v>0.30350000000000005</v>
      </c>
      <c r="Z12" s="3">
        <f t="shared" si="0"/>
        <v>0</v>
      </c>
      <c r="AA12" s="2">
        <v>6000</v>
      </c>
    </row>
    <row r="13" spans="1:27" ht="12.75">
      <c r="A13" s="69">
        <v>100</v>
      </c>
      <c r="B13" s="161" t="s">
        <v>26</v>
      </c>
      <c r="C13" s="85" t="str">
        <f t="shared" si="3"/>
        <v> </v>
      </c>
      <c r="D13" s="85" t="str">
        <f t="shared" si="4"/>
        <v> </v>
      </c>
      <c r="E13" s="165" t="s">
        <v>26</v>
      </c>
      <c r="F13" s="166">
        <v>0</v>
      </c>
      <c r="G13" s="168">
        <v>0</v>
      </c>
      <c r="H13" s="92">
        <f>+X13</f>
        <v>0</v>
      </c>
      <c r="I13" s="183" t="s">
        <v>54</v>
      </c>
      <c r="J13" s="22">
        <f>(+H13)-K13</f>
        <v>0</v>
      </c>
      <c r="K13" s="168">
        <v>0</v>
      </c>
      <c r="L13" s="187">
        <v>0</v>
      </c>
      <c r="M13" s="219"/>
      <c r="X13" s="75">
        <f t="shared" si="2"/>
        <v>0</v>
      </c>
      <c r="Y13" s="74">
        <f t="shared" si="6"/>
        <v>0.30350000000000005</v>
      </c>
      <c r="Z13" s="3">
        <f t="shared" si="0"/>
        <v>0</v>
      </c>
      <c r="AA13" s="2">
        <v>6000</v>
      </c>
    </row>
    <row r="14" spans="1:27" ht="13.5" thickBot="1">
      <c r="A14" s="70">
        <v>100</v>
      </c>
      <c r="B14" s="163" t="s">
        <v>26</v>
      </c>
      <c r="C14" s="154" t="str">
        <f t="shared" si="3"/>
        <v> </v>
      </c>
      <c r="D14" s="154" t="str">
        <f t="shared" si="4"/>
        <v> </v>
      </c>
      <c r="E14" s="169" t="s">
        <v>26</v>
      </c>
      <c r="F14" s="170">
        <v>0</v>
      </c>
      <c r="G14" s="171">
        <v>0</v>
      </c>
      <c r="H14" s="145">
        <f>+X14</f>
        <v>0</v>
      </c>
      <c r="I14" s="184" t="s">
        <v>138</v>
      </c>
      <c r="J14" s="120">
        <f>(+H14)-K14</f>
        <v>0</v>
      </c>
      <c r="K14" s="171">
        <v>0</v>
      </c>
      <c r="L14" s="215">
        <v>0</v>
      </c>
      <c r="M14" s="220"/>
      <c r="X14" s="75">
        <f t="shared" si="2"/>
        <v>0</v>
      </c>
      <c r="Y14" s="74">
        <f t="shared" si="6"/>
        <v>0.30350000000000005</v>
      </c>
      <c r="Z14" s="3">
        <f t="shared" si="0"/>
        <v>0</v>
      </c>
      <c r="AA14" s="2">
        <v>6000</v>
      </c>
    </row>
    <row r="15" spans="1:27" ht="12.75">
      <c r="A15" s="159">
        <v>123</v>
      </c>
      <c r="B15" s="202" t="s">
        <v>147</v>
      </c>
      <c r="C15" s="162" t="str">
        <f>+C12</f>
        <v> </v>
      </c>
      <c r="D15" s="162" t="str">
        <f>+D12</f>
        <v> </v>
      </c>
      <c r="E15" s="172" t="s">
        <v>26</v>
      </c>
      <c r="F15" s="173">
        <v>0</v>
      </c>
      <c r="G15" s="174">
        <v>0</v>
      </c>
      <c r="H15" s="143">
        <f>+X15</f>
        <v>0</v>
      </c>
      <c r="I15" s="185" t="s">
        <v>54</v>
      </c>
      <c r="J15" s="144">
        <f>(+H15)-K15</f>
        <v>0</v>
      </c>
      <c r="K15" s="174">
        <v>0</v>
      </c>
      <c r="L15" s="188">
        <v>0</v>
      </c>
      <c r="M15" s="224"/>
      <c r="X15" s="75">
        <f>+G15+(G15*Y15)+Z15</f>
        <v>0</v>
      </c>
      <c r="Y15" s="74">
        <f t="shared" si="6"/>
        <v>0.30350000000000005</v>
      </c>
      <c r="Z15" s="3">
        <f>+AA15*F15</f>
        <v>0</v>
      </c>
      <c r="AA15" s="2">
        <f>SUM(AD15:AE15)</f>
        <v>0</v>
      </c>
    </row>
    <row r="16" spans="1:27" ht="13.5" thickBot="1">
      <c r="A16" s="70">
        <v>123</v>
      </c>
      <c r="B16" s="199" t="s">
        <v>26</v>
      </c>
      <c r="C16" s="200" t="str">
        <f>+C15</f>
        <v> </v>
      </c>
      <c r="D16" s="200" t="str">
        <f>+D15</f>
        <v> </v>
      </c>
      <c r="E16" s="169" t="s">
        <v>26</v>
      </c>
      <c r="F16" s="170">
        <v>0</v>
      </c>
      <c r="G16" s="171">
        <v>0</v>
      </c>
      <c r="H16" s="145">
        <f>+X16</f>
        <v>0</v>
      </c>
      <c r="I16" s="184" t="s">
        <v>54</v>
      </c>
      <c r="J16" s="120">
        <f>(+H16)-K16</f>
        <v>0</v>
      </c>
      <c r="K16" s="171">
        <v>0</v>
      </c>
      <c r="L16" s="215">
        <v>0</v>
      </c>
      <c r="M16" s="220"/>
      <c r="X16" s="75">
        <f>+G16+(G16*Y16)+Z16</f>
        <v>0</v>
      </c>
      <c r="Y16" s="74">
        <f t="shared" si="6"/>
        <v>0.30350000000000005</v>
      </c>
      <c r="Z16" s="3">
        <f>+AA16*F16</f>
        <v>0</v>
      </c>
      <c r="AA16" s="2">
        <f>SUM(AD16:AE16)</f>
        <v>0</v>
      </c>
    </row>
    <row r="17" spans="1:27" ht="12.75">
      <c r="A17" s="159">
        <v>123</v>
      </c>
      <c r="B17" s="202" t="s">
        <v>148</v>
      </c>
      <c r="C17" s="201" t="str">
        <f>+C14</f>
        <v> </v>
      </c>
      <c r="D17" s="201" t="str">
        <f>+D14</f>
        <v> </v>
      </c>
      <c r="E17" s="172" t="s">
        <v>26</v>
      </c>
      <c r="F17" s="173">
        <v>0</v>
      </c>
      <c r="G17" s="174">
        <v>0</v>
      </c>
      <c r="H17" s="143">
        <f t="shared" si="5"/>
        <v>0</v>
      </c>
      <c r="I17" s="185" t="s">
        <v>54</v>
      </c>
      <c r="J17" s="144">
        <f t="shared" si="1"/>
        <v>0</v>
      </c>
      <c r="K17" s="174">
        <v>0</v>
      </c>
      <c r="L17" s="188">
        <v>0</v>
      </c>
      <c r="M17" s="224"/>
      <c r="X17" s="75">
        <f t="shared" si="2"/>
        <v>0</v>
      </c>
      <c r="Y17" s="74">
        <f>0.013+0.007+0.002+0.0145</f>
        <v>0.0365</v>
      </c>
      <c r="Z17" s="3">
        <f t="shared" si="0"/>
        <v>0</v>
      </c>
      <c r="AA17" s="2">
        <f>SUM(AD17:AE17)</f>
        <v>0</v>
      </c>
    </row>
    <row r="18" spans="1:27" ht="13.5" thickBot="1">
      <c r="A18" s="70">
        <v>123</v>
      </c>
      <c r="B18" s="196" t="s">
        <v>26</v>
      </c>
      <c r="C18" s="154" t="str">
        <f t="shared" si="3"/>
        <v> </v>
      </c>
      <c r="D18" s="154" t="str">
        <f t="shared" si="4"/>
        <v> </v>
      </c>
      <c r="E18" s="165" t="s">
        <v>26</v>
      </c>
      <c r="F18" s="166">
        <v>0</v>
      </c>
      <c r="G18" s="168">
        <v>0</v>
      </c>
      <c r="H18" s="92">
        <f t="shared" si="5"/>
        <v>0</v>
      </c>
      <c r="I18" s="183" t="s">
        <v>54</v>
      </c>
      <c r="J18" s="22">
        <f t="shared" si="1"/>
        <v>0</v>
      </c>
      <c r="K18" s="168">
        <v>0</v>
      </c>
      <c r="L18" s="187">
        <v>0</v>
      </c>
      <c r="M18" s="219"/>
      <c r="X18" s="75">
        <f t="shared" si="2"/>
        <v>0</v>
      </c>
      <c r="Y18" s="74">
        <f>0.013+0.007+0.002+0.0145</f>
        <v>0.0365</v>
      </c>
      <c r="Z18" s="3">
        <f t="shared" si="0"/>
        <v>0</v>
      </c>
      <c r="AA18" s="2">
        <f>SUM(AD18:AE18)</f>
        <v>0</v>
      </c>
    </row>
    <row r="19" spans="1:27" ht="13.5" thickBot="1">
      <c r="A19" s="70">
        <v>123</v>
      </c>
      <c r="B19" s="194" t="s">
        <v>26</v>
      </c>
      <c r="C19" s="154" t="str">
        <f>+C18</f>
        <v> </v>
      </c>
      <c r="D19" s="154" t="str">
        <f>+D18</f>
        <v> </v>
      </c>
      <c r="E19" s="195" t="s">
        <v>26</v>
      </c>
      <c r="F19" s="175">
        <v>0</v>
      </c>
      <c r="G19" s="176">
        <v>0</v>
      </c>
      <c r="H19" s="164">
        <f>+X19</f>
        <v>0</v>
      </c>
      <c r="I19" s="186" t="s">
        <v>54</v>
      </c>
      <c r="J19" s="153">
        <f>(+H19)-K19</f>
        <v>0</v>
      </c>
      <c r="K19" s="176">
        <v>0</v>
      </c>
      <c r="L19" s="187">
        <v>0</v>
      </c>
      <c r="M19" s="225"/>
      <c r="X19" s="75">
        <f>+G19+(G19*Y19)+Z19</f>
        <v>0</v>
      </c>
      <c r="Y19" s="74">
        <f>0.013+0.007+0.002+0.0145</f>
        <v>0.0365</v>
      </c>
      <c r="Z19" s="3">
        <f>+AA19*F19</f>
        <v>0</v>
      </c>
      <c r="AA19" s="2">
        <f>SUM(AD19:AE19)</f>
        <v>0</v>
      </c>
    </row>
    <row r="20" spans="1:26" ht="13.5" thickBot="1">
      <c r="A20" s="197" t="s">
        <v>8</v>
      </c>
      <c r="B20" s="198"/>
      <c r="C20" s="193" t="s">
        <v>26</v>
      </c>
      <c r="D20" s="193" t="s">
        <v>26</v>
      </c>
      <c r="E20" s="155" t="s">
        <v>119</v>
      </c>
      <c r="F20" s="240"/>
      <c r="G20" s="241"/>
      <c r="H20" s="241"/>
      <c r="I20" s="241"/>
      <c r="J20" s="241"/>
      <c r="K20" s="241"/>
      <c r="L20" s="242"/>
      <c r="M20" s="226"/>
      <c r="X20" s="3" t="s">
        <v>26</v>
      </c>
      <c r="Y20" t="s">
        <v>26</v>
      </c>
      <c r="Z20" s="3" t="s">
        <v>26</v>
      </c>
    </row>
    <row r="21" spans="1:13" ht="12.75">
      <c r="A21" s="134">
        <v>300</v>
      </c>
      <c r="B21" s="147" t="s">
        <v>139</v>
      </c>
      <c r="C21" s="162" t="e">
        <f>+#REF!</f>
        <v>#REF!</v>
      </c>
      <c r="D21" s="162" t="e">
        <f>+#REF!</f>
        <v>#REF!</v>
      </c>
      <c r="E21" s="177" t="s">
        <v>26</v>
      </c>
      <c r="F21" s="142"/>
      <c r="G21" s="174">
        <v>0</v>
      </c>
      <c r="H21" s="143">
        <f>+G21</f>
        <v>0</v>
      </c>
      <c r="I21" s="185" t="s">
        <v>54</v>
      </c>
      <c r="J21" s="144">
        <f t="shared" si="1"/>
        <v>0</v>
      </c>
      <c r="K21" s="174">
        <v>0</v>
      </c>
      <c r="L21" s="187">
        <v>0</v>
      </c>
      <c r="M21" s="224"/>
    </row>
    <row r="22" spans="1:13" ht="12.75">
      <c r="A22" s="134">
        <v>300</v>
      </c>
      <c r="B22" s="137"/>
      <c r="C22" s="85" t="e">
        <f t="shared" si="3"/>
        <v>#REF!</v>
      </c>
      <c r="D22" s="85" t="e">
        <f t="shared" si="4"/>
        <v>#REF!</v>
      </c>
      <c r="E22" s="178" t="s">
        <v>26</v>
      </c>
      <c r="F22" s="23"/>
      <c r="G22" s="168">
        <v>0</v>
      </c>
      <c r="H22" s="92">
        <f>+G22</f>
        <v>0</v>
      </c>
      <c r="I22" s="183" t="s">
        <v>54</v>
      </c>
      <c r="J22" s="22">
        <f>(+H22)-K22</f>
        <v>0</v>
      </c>
      <c r="K22" s="168">
        <v>0</v>
      </c>
      <c r="L22" s="187">
        <v>0</v>
      </c>
      <c r="M22" s="203" t="s">
        <v>26</v>
      </c>
    </row>
    <row r="23" spans="1:13" ht="12.75">
      <c r="A23" s="134">
        <v>300</v>
      </c>
      <c r="B23" s="137"/>
      <c r="C23" s="85" t="e">
        <f t="shared" si="3"/>
        <v>#REF!</v>
      </c>
      <c r="D23" s="85" t="e">
        <f t="shared" si="4"/>
        <v>#REF!</v>
      </c>
      <c r="E23" s="178" t="s">
        <v>26</v>
      </c>
      <c r="F23" s="23"/>
      <c r="G23" s="168">
        <v>0</v>
      </c>
      <c r="H23" s="92">
        <f>+G23</f>
        <v>0</v>
      </c>
      <c r="I23" s="183" t="s">
        <v>54</v>
      </c>
      <c r="J23" s="22">
        <f>(+H23)-K23</f>
        <v>0</v>
      </c>
      <c r="K23" s="168">
        <v>0</v>
      </c>
      <c r="L23" s="187">
        <v>0</v>
      </c>
      <c r="M23" s="219"/>
    </row>
    <row r="24" spans="1:13" ht="12.75">
      <c r="A24" s="134">
        <v>300</v>
      </c>
      <c r="B24" s="137"/>
      <c r="C24" s="85" t="e">
        <f t="shared" si="3"/>
        <v>#REF!</v>
      </c>
      <c r="D24" s="85" t="e">
        <f t="shared" si="4"/>
        <v>#REF!</v>
      </c>
      <c r="E24" s="178"/>
      <c r="F24" s="23"/>
      <c r="G24" s="168">
        <v>0</v>
      </c>
      <c r="H24" s="92">
        <f>+G24</f>
        <v>0</v>
      </c>
      <c r="I24" s="183" t="s">
        <v>54</v>
      </c>
      <c r="J24" s="22">
        <f>(+H24)-K24</f>
        <v>0</v>
      </c>
      <c r="K24" s="168">
        <v>0</v>
      </c>
      <c r="L24" s="187">
        <v>0</v>
      </c>
      <c r="M24" s="219"/>
    </row>
    <row r="25" spans="1:13" ht="13.5" thickBot="1">
      <c r="A25" s="136">
        <v>300</v>
      </c>
      <c r="B25" s="148"/>
      <c r="C25" s="154" t="e">
        <f t="shared" si="3"/>
        <v>#REF!</v>
      </c>
      <c r="D25" s="154" t="e">
        <f t="shared" si="4"/>
        <v>#REF!</v>
      </c>
      <c r="E25" s="179"/>
      <c r="F25" s="41"/>
      <c r="G25" s="171">
        <v>0</v>
      </c>
      <c r="H25" s="145">
        <f>+G25</f>
        <v>0</v>
      </c>
      <c r="I25" s="184" t="s">
        <v>54</v>
      </c>
      <c r="J25" s="120">
        <f>(+H25)-K25</f>
        <v>0</v>
      </c>
      <c r="K25" s="171">
        <v>0</v>
      </c>
      <c r="L25" s="215">
        <v>0</v>
      </c>
      <c r="M25" s="220"/>
    </row>
    <row r="26" spans="1:13" ht="12.75">
      <c r="A26" s="159">
        <v>400</v>
      </c>
      <c r="B26" s="147" t="s">
        <v>145</v>
      </c>
      <c r="C26" s="162" t="e">
        <f t="shared" si="3"/>
        <v>#REF!</v>
      </c>
      <c r="D26" s="162" t="e">
        <f t="shared" si="4"/>
        <v>#REF!</v>
      </c>
      <c r="E26" s="177" t="s">
        <v>26</v>
      </c>
      <c r="F26" s="142"/>
      <c r="G26" s="174">
        <v>0</v>
      </c>
      <c r="H26" s="143">
        <f aca="true" t="shared" si="7" ref="H26:H50">+G26</f>
        <v>0</v>
      </c>
      <c r="I26" s="185" t="s">
        <v>54</v>
      </c>
      <c r="J26" s="144">
        <f t="shared" si="1"/>
        <v>0</v>
      </c>
      <c r="K26" s="174">
        <v>0</v>
      </c>
      <c r="L26" s="188">
        <v>0</v>
      </c>
      <c r="M26" s="224"/>
    </row>
    <row r="27" spans="1:13" ht="13.5" thickBot="1">
      <c r="A27" s="136">
        <v>400</v>
      </c>
      <c r="B27" s="148"/>
      <c r="C27" s="154" t="e">
        <f t="shared" si="3"/>
        <v>#REF!</v>
      </c>
      <c r="D27" s="154" t="e">
        <f t="shared" si="4"/>
        <v>#REF!</v>
      </c>
      <c r="E27" s="179"/>
      <c r="F27" s="41"/>
      <c r="G27" s="171">
        <v>0</v>
      </c>
      <c r="H27" s="145"/>
      <c r="I27" s="184" t="s">
        <v>54</v>
      </c>
      <c r="J27" s="120">
        <f t="shared" si="1"/>
        <v>0</v>
      </c>
      <c r="K27" s="171"/>
      <c r="L27" s="215">
        <v>0</v>
      </c>
      <c r="M27" s="220"/>
    </row>
    <row r="28" spans="1:29" ht="12.75">
      <c r="A28" s="146">
        <v>530</v>
      </c>
      <c r="B28" s="147" t="s">
        <v>30</v>
      </c>
      <c r="C28" s="162" t="e">
        <f t="shared" si="3"/>
        <v>#REF!</v>
      </c>
      <c r="D28" s="162" t="e">
        <f t="shared" si="4"/>
        <v>#REF!</v>
      </c>
      <c r="E28" s="177" t="s">
        <v>26</v>
      </c>
      <c r="F28" s="142"/>
      <c r="G28" s="174">
        <v>0</v>
      </c>
      <c r="H28" s="143">
        <f t="shared" si="7"/>
        <v>0</v>
      </c>
      <c r="I28" s="185" t="s">
        <v>54</v>
      </c>
      <c r="J28" s="144">
        <f t="shared" si="1"/>
        <v>0</v>
      </c>
      <c r="K28" s="174">
        <v>0</v>
      </c>
      <c r="L28" s="188">
        <v>0</v>
      </c>
      <c r="M28" s="224"/>
      <c r="AC28" t="s">
        <v>44</v>
      </c>
    </row>
    <row r="29" spans="1:29" ht="12.75">
      <c r="A29" s="135">
        <v>530</v>
      </c>
      <c r="B29" s="112" t="s">
        <v>33</v>
      </c>
      <c r="C29" s="85" t="e">
        <f t="shared" si="3"/>
        <v>#REF!</v>
      </c>
      <c r="D29" s="85" t="e">
        <f t="shared" si="4"/>
        <v>#REF!</v>
      </c>
      <c r="E29" s="178" t="s">
        <v>26</v>
      </c>
      <c r="F29" s="23"/>
      <c r="G29" s="168">
        <v>0</v>
      </c>
      <c r="H29" s="92">
        <f t="shared" si="7"/>
        <v>0</v>
      </c>
      <c r="I29" s="183" t="s">
        <v>54</v>
      </c>
      <c r="J29" s="22">
        <f t="shared" si="1"/>
        <v>0</v>
      </c>
      <c r="K29" s="168">
        <v>0</v>
      </c>
      <c r="L29" s="187">
        <v>0</v>
      </c>
      <c r="M29" s="219"/>
      <c r="AC29" s="4" t="s">
        <v>12</v>
      </c>
    </row>
    <row r="30" spans="1:29" ht="12.75">
      <c r="A30" s="134">
        <v>540</v>
      </c>
      <c r="B30" s="111" t="s">
        <v>28</v>
      </c>
      <c r="C30" s="85" t="e">
        <f t="shared" si="3"/>
        <v>#REF!</v>
      </c>
      <c r="D30" s="85" t="e">
        <f t="shared" si="4"/>
        <v>#REF!</v>
      </c>
      <c r="E30" s="178" t="s">
        <v>26</v>
      </c>
      <c r="F30" s="23"/>
      <c r="G30" s="168">
        <v>0</v>
      </c>
      <c r="H30" s="92">
        <f t="shared" si="7"/>
        <v>0</v>
      </c>
      <c r="I30" s="183" t="s">
        <v>54</v>
      </c>
      <c r="J30" s="22">
        <f t="shared" si="1"/>
        <v>0</v>
      </c>
      <c r="K30" s="168">
        <v>0</v>
      </c>
      <c r="L30" s="187">
        <v>0</v>
      </c>
      <c r="M30" s="219"/>
      <c r="AC30" s="4" t="s">
        <v>45</v>
      </c>
    </row>
    <row r="31" spans="1:29" ht="12.75">
      <c r="A31" s="134">
        <v>550</v>
      </c>
      <c r="B31" s="111" t="s">
        <v>31</v>
      </c>
      <c r="C31" s="85" t="e">
        <f t="shared" si="3"/>
        <v>#REF!</v>
      </c>
      <c r="D31" s="85" t="e">
        <f t="shared" si="4"/>
        <v>#REF!</v>
      </c>
      <c r="E31" s="178" t="s">
        <v>26</v>
      </c>
      <c r="F31" s="23"/>
      <c r="G31" s="168">
        <v>0</v>
      </c>
      <c r="H31" s="92">
        <f t="shared" si="7"/>
        <v>0</v>
      </c>
      <c r="I31" s="183" t="s">
        <v>54</v>
      </c>
      <c r="J31" s="22">
        <f t="shared" si="1"/>
        <v>0</v>
      </c>
      <c r="K31" s="168">
        <v>0</v>
      </c>
      <c r="L31" s="187">
        <v>0</v>
      </c>
      <c r="M31" s="219"/>
      <c r="AC31" s="5" t="s">
        <v>46</v>
      </c>
    </row>
    <row r="32" spans="1:29" ht="12.75" thickBot="1">
      <c r="A32" s="136">
        <v>582</v>
      </c>
      <c r="B32" s="113" t="s">
        <v>114</v>
      </c>
      <c r="C32" s="154" t="e">
        <f t="shared" si="3"/>
        <v>#REF!</v>
      </c>
      <c r="D32" s="154" t="e">
        <f t="shared" si="4"/>
        <v>#REF!</v>
      </c>
      <c r="E32" s="179" t="s">
        <v>26</v>
      </c>
      <c r="F32" s="41"/>
      <c r="G32" s="171">
        <v>0</v>
      </c>
      <c r="H32" s="145">
        <f t="shared" si="7"/>
        <v>0</v>
      </c>
      <c r="I32" s="184" t="s">
        <v>54</v>
      </c>
      <c r="J32" s="120">
        <f t="shared" si="1"/>
        <v>0</v>
      </c>
      <c r="K32" s="171">
        <v>0</v>
      </c>
      <c r="L32" s="215">
        <v>0</v>
      </c>
      <c r="M32" s="220"/>
      <c r="AC32" s="5" t="s">
        <v>47</v>
      </c>
    </row>
    <row r="33" spans="1:29" ht="12.75">
      <c r="A33" s="146">
        <v>582</v>
      </c>
      <c r="B33" s="147" t="s">
        <v>140</v>
      </c>
      <c r="C33" s="162" t="e">
        <f t="shared" si="3"/>
        <v>#REF!</v>
      </c>
      <c r="D33" s="162" t="e">
        <f t="shared" si="4"/>
        <v>#REF!</v>
      </c>
      <c r="E33" s="177" t="s">
        <v>26</v>
      </c>
      <c r="F33" s="142"/>
      <c r="G33" s="174">
        <v>0</v>
      </c>
      <c r="H33" s="143">
        <f t="shared" si="7"/>
        <v>0</v>
      </c>
      <c r="I33" s="185" t="s">
        <v>54</v>
      </c>
      <c r="J33" s="144">
        <f t="shared" si="1"/>
        <v>0</v>
      </c>
      <c r="K33" s="174">
        <v>0</v>
      </c>
      <c r="L33" s="188">
        <v>0</v>
      </c>
      <c r="M33" s="224"/>
      <c r="AC33" s="5" t="s">
        <v>47</v>
      </c>
    </row>
    <row r="34" spans="1:29" ht="12.75">
      <c r="A34" s="134">
        <v>582</v>
      </c>
      <c r="B34" s="138"/>
      <c r="C34" s="85" t="e">
        <f t="shared" si="3"/>
        <v>#REF!</v>
      </c>
      <c r="D34" s="85" t="e">
        <f t="shared" si="4"/>
        <v>#REF!</v>
      </c>
      <c r="E34" s="178"/>
      <c r="F34" s="23"/>
      <c r="G34" s="168">
        <v>0</v>
      </c>
      <c r="H34" s="143">
        <f t="shared" si="7"/>
        <v>0</v>
      </c>
      <c r="I34" s="185" t="s">
        <v>54</v>
      </c>
      <c r="J34" s="144">
        <f t="shared" si="1"/>
        <v>0</v>
      </c>
      <c r="K34" s="168">
        <v>0</v>
      </c>
      <c r="L34" s="187">
        <v>0</v>
      </c>
      <c r="M34" s="219"/>
      <c r="AC34" s="5" t="s">
        <v>49</v>
      </c>
    </row>
    <row r="35" spans="1:29" ht="12.75">
      <c r="A35" s="134">
        <v>582</v>
      </c>
      <c r="B35" s="138"/>
      <c r="C35" s="85" t="e">
        <f t="shared" si="3"/>
        <v>#REF!</v>
      </c>
      <c r="D35" s="85" t="e">
        <f t="shared" si="4"/>
        <v>#REF!</v>
      </c>
      <c r="E35" s="178"/>
      <c r="F35" s="23"/>
      <c r="G35" s="168">
        <v>0</v>
      </c>
      <c r="H35" s="143">
        <f t="shared" si="7"/>
        <v>0</v>
      </c>
      <c r="I35" s="185" t="s">
        <v>54</v>
      </c>
      <c r="J35" s="144">
        <f t="shared" si="1"/>
        <v>0</v>
      </c>
      <c r="K35" s="168">
        <v>0</v>
      </c>
      <c r="L35" s="187">
        <v>0</v>
      </c>
      <c r="M35" s="219"/>
      <c r="AC35" s="5" t="s">
        <v>48</v>
      </c>
    </row>
    <row r="36" spans="1:29" ht="12.75">
      <c r="A36" s="134">
        <v>582</v>
      </c>
      <c r="B36" s="138"/>
      <c r="C36" s="85" t="e">
        <f t="shared" si="3"/>
        <v>#REF!</v>
      </c>
      <c r="D36" s="85" t="e">
        <f t="shared" si="4"/>
        <v>#REF!</v>
      </c>
      <c r="E36" s="178"/>
      <c r="F36" s="23"/>
      <c r="G36" s="168">
        <v>0</v>
      </c>
      <c r="H36" s="143">
        <f t="shared" si="7"/>
        <v>0</v>
      </c>
      <c r="I36" s="185" t="s">
        <v>54</v>
      </c>
      <c r="J36" s="144">
        <f t="shared" si="1"/>
        <v>0</v>
      </c>
      <c r="K36" s="168">
        <v>0</v>
      </c>
      <c r="L36" s="187">
        <v>0</v>
      </c>
      <c r="M36" s="219"/>
      <c r="AC36" s="5" t="s">
        <v>50</v>
      </c>
    </row>
    <row r="37" spans="1:29" ht="12.75" thickBot="1">
      <c r="A37" s="136">
        <v>582</v>
      </c>
      <c r="B37" s="149"/>
      <c r="C37" s="154" t="e">
        <f t="shared" si="3"/>
        <v>#REF!</v>
      </c>
      <c r="D37" s="154" t="e">
        <f t="shared" si="4"/>
        <v>#REF!</v>
      </c>
      <c r="E37" s="179"/>
      <c r="F37" s="41"/>
      <c r="G37" s="171">
        <v>0</v>
      </c>
      <c r="H37" s="145">
        <f>+G37</f>
        <v>0</v>
      </c>
      <c r="I37" s="184" t="s">
        <v>54</v>
      </c>
      <c r="J37" s="120">
        <f t="shared" si="1"/>
        <v>0</v>
      </c>
      <c r="K37" s="171">
        <v>0</v>
      </c>
      <c r="L37" s="215">
        <v>0</v>
      </c>
      <c r="M37" s="220"/>
      <c r="AC37" s="5" t="s">
        <v>52</v>
      </c>
    </row>
    <row r="38" spans="1:29" ht="12.75">
      <c r="A38" s="146">
        <v>610</v>
      </c>
      <c r="B38" s="147" t="s">
        <v>19</v>
      </c>
      <c r="C38" s="162" t="e">
        <f t="shared" si="3"/>
        <v>#REF!</v>
      </c>
      <c r="D38" s="162" t="e">
        <f t="shared" si="4"/>
        <v>#REF!</v>
      </c>
      <c r="E38" s="177" t="s">
        <v>26</v>
      </c>
      <c r="F38" s="142"/>
      <c r="G38" s="174">
        <v>0</v>
      </c>
      <c r="H38" s="143">
        <f t="shared" si="7"/>
        <v>0</v>
      </c>
      <c r="I38" s="185" t="s">
        <v>54</v>
      </c>
      <c r="J38" s="144">
        <f t="shared" si="1"/>
        <v>0</v>
      </c>
      <c r="K38" s="174">
        <v>0</v>
      </c>
      <c r="L38" s="188">
        <v>0</v>
      </c>
      <c r="M38" s="224"/>
      <c r="AC38" s="5" t="s">
        <v>53</v>
      </c>
    </row>
    <row r="39" spans="1:29" ht="12.75">
      <c r="A39" s="134">
        <v>610</v>
      </c>
      <c r="B39" s="137"/>
      <c r="C39" s="85" t="e">
        <f t="shared" si="3"/>
        <v>#REF!</v>
      </c>
      <c r="D39" s="85" t="e">
        <f t="shared" si="4"/>
        <v>#REF!</v>
      </c>
      <c r="E39" s="178"/>
      <c r="F39" s="23"/>
      <c r="G39" s="168">
        <v>0</v>
      </c>
      <c r="H39" s="92">
        <f aca="true" t="shared" si="8" ref="H39:H44">+G39</f>
        <v>0</v>
      </c>
      <c r="I39" s="185" t="s">
        <v>54</v>
      </c>
      <c r="J39" s="144">
        <f t="shared" si="1"/>
        <v>0</v>
      </c>
      <c r="K39" s="168">
        <v>0</v>
      </c>
      <c r="L39" s="187">
        <v>0</v>
      </c>
      <c r="M39" s="219"/>
      <c r="AC39" s="5" t="s">
        <v>52</v>
      </c>
    </row>
    <row r="40" spans="1:29" ht="12.75">
      <c r="A40" s="134">
        <v>610</v>
      </c>
      <c r="B40" s="137"/>
      <c r="C40" s="85" t="e">
        <f t="shared" si="3"/>
        <v>#REF!</v>
      </c>
      <c r="D40" s="85" t="e">
        <f t="shared" si="4"/>
        <v>#REF!</v>
      </c>
      <c r="E40" s="178"/>
      <c r="F40" s="23"/>
      <c r="G40" s="168">
        <v>0</v>
      </c>
      <c r="H40" s="92">
        <f t="shared" si="8"/>
        <v>0</v>
      </c>
      <c r="I40" s="185" t="s">
        <v>54</v>
      </c>
      <c r="J40" s="144">
        <f t="shared" si="1"/>
        <v>0</v>
      </c>
      <c r="K40" s="168">
        <v>0</v>
      </c>
      <c r="L40" s="187">
        <v>0</v>
      </c>
      <c r="M40" s="219"/>
      <c r="AC40" s="4" t="s">
        <v>16</v>
      </c>
    </row>
    <row r="41" spans="1:29" ht="12.75">
      <c r="A41" s="134">
        <v>610</v>
      </c>
      <c r="B41" s="137"/>
      <c r="C41" s="85" t="e">
        <f t="shared" si="3"/>
        <v>#REF!</v>
      </c>
      <c r="D41" s="85" t="e">
        <f t="shared" si="4"/>
        <v>#REF!</v>
      </c>
      <c r="E41" s="178"/>
      <c r="F41" s="23"/>
      <c r="G41" s="168">
        <v>0</v>
      </c>
      <c r="H41" s="92">
        <f t="shared" si="8"/>
        <v>0</v>
      </c>
      <c r="I41" s="185" t="s">
        <v>54</v>
      </c>
      <c r="J41" s="144">
        <f t="shared" si="1"/>
        <v>0</v>
      </c>
      <c r="K41" s="168">
        <v>0</v>
      </c>
      <c r="L41" s="187">
        <v>0</v>
      </c>
      <c r="M41" s="219"/>
      <c r="AC41" s="4" t="s">
        <v>150</v>
      </c>
    </row>
    <row r="42" spans="1:29" ht="12.75">
      <c r="A42" s="134">
        <v>610</v>
      </c>
      <c r="B42" s="137"/>
      <c r="C42" s="85" t="e">
        <f t="shared" si="3"/>
        <v>#REF!</v>
      </c>
      <c r="D42" s="85" t="e">
        <f t="shared" si="4"/>
        <v>#REF!</v>
      </c>
      <c r="E42" s="178"/>
      <c r="F42" s="23"/>
      <c r="G42" s="168">
        <v>0</v>
      </c>
      <c r="H42" s="92">
        <f t="shared" si="8"/>
        <v>0</v>
      </c>
      <c r="I42" s="185" t="s">
        <v>54</v>
      </c>
      <c r="J42" s="144">
        <f t="shared" si="1"/>
        <v>0</v>
      </c>
      <c r="K42" s="168">
        <v>0</v>
      </c>
      <c r="L42" s="187">
        <v>0</v>
      </c>
      <c r="M42" s="219"/>
      <c r="AC42" s="5"/>
    </row>
    <row r="43" spans="1:29" ht="12.75">
      <c r="A43" s="134">
        <v>610</v>
      </c>
      <c r="B43" s="137"/>
      <c r="C43" s="85" t="e">
        <f t="shared" si="3"/>
        <v>#REF!</v>
      </c>
      <c r="D43" s="85" t="e">
        <f t="shared" si="4"/>
        <v>#REF!</v>
      </c>
      <c r="E43" s="178"/>
      <c r="F43" s="23"/>
      <c r="G43" s="168">
        <v>0</v>
      </c>
      <c r="H43" s="92">
        <f t="shared" si="8"/>
        <v>0</v>
      </c>
      <c r="I43" s="185" t="s">
        <v>54</v>
      </c>
      <c r="J43" s="144">
        <f t="shared" si="1"/>
        <v>0</v>
      </c>
      <c r="K43" s="168">
        <v>0</v>
      </c>
      <c r="L43" s="187">
        <v>0</v>
      </c>
      <c r="M43" s="219"/>
      <c r="AC43" s="5"/>
    </row>
    <row r="44" spans="1:29" ht="12.75" thickBot="1">
      <c r="A44" s="136">
        <v>610</v>
      </c>
      <c r="B44" s="148"/>
      <c r="C44" s="154" t="e">
        <f t="shared" si="3"/>
        <v>#REF!</v>
      </c>
      <c r="D44" s="154" t="e">
        <f t="shared" si="4"/>
        <v>#REF!</v>
      </c>
      <c r="E44" s="179"/>
      <c r="F44" s="41"/>
      <c r="G44" s="171">
        <v>0</v>
      </c>
      <c r="H44" s="145">
        <f t="shared" si="8"/>
        <v>0</v>
      </c>
      <c r="I44" s="184" t="s">
        <v>54</v>
      </c>
      <c r="J44" s="120">
        <f t="shared" si="1"/>
        <v>0</v>
      </c>
      <c r="K44" s="171">
        <v>0</v>
      </c>
      <c r="L44" s="215">
        <v>0</v>
      </c>
      <c r="M44" s="220"/>
      <c r="AC44" s="5"/>
    </row>
    <row r="45" spans="1:13" ht="12.75">
      <c r="A45" s="146">
        <v>642</v>
      </c>
      <c r="B45" s="147" t="s">
        <v>21</v>
      </c>
      <c r="C45" s="162" t="e">
        <f t="shared" si="3"/>
        <v>#REF!</v>
      </c>
      <c r="D45" s="162" t="e">
        <f t="shared" si="4"/>
        <v>#REF!</v>
      </c>
      <c r="E45" s="177" t="s">
        <v>26</v>
      </c>
      <c r="F45" s="142"/>
      <c r="G45" s="174">
        <v>0</v>
      </c>
      <c r="H45" s="143">
        <f t="shared" si="7"/>
        <v>0</v>
      </c>
      <c r="I45" s="185" t="s">
        <v>54</v>
      </c>
      <c r="J45" s="144">
        <f t="shared" si="1"/>
        <v>0</v>
      </c>
      <c r="K45" s="174">
        <v>0</v>
      </c>
      <c r="L45" s="188">
        <v>0</v>
      </c>
      <c r="M45" s="224"/>
    </row>
    <row r="46" spans="1:29" ht="12.75" thickBot="1">
      <c r="A46" s="136">
        <v>642</v>
      </c>
      <c r="B46" s="149"/>
      <c r="C46" s="154" t="e">
        <f t="shared" si="3"/>
        <v>#REF!</v>
      </c>
      <c r="D46" s="154" t="e">
        <f t="shared" si="4"/>
        <v>#REF!</v>
      </c>
      <c r="E46" s="179"/>
      <c r="F46" s="41"/>
      <c r="G46" s="171">
        <v>0</v>
      </c>
      <c r="H46" s="145">
        <f>+G46</f>
        <v>0</v>
      </c>
      <c r="I46" s="184" t="s">
        <v>54</v>
      </c>
      <c r="J46" s="120">
        <f t="shared" si="1"/>
        <v>0</v>
      </c>
      <c r="K46" s="171">
        <v>0</v>
      </c>
      <c r="L46" s="215">
        <v>0</v>
      </c>
      <c r="M46" s="220"/>
      <c r="AC46" s="5"/>
    </row>
    <row r="47" spans="1:13" ht="12.75">
      <c r="A47" s="146">
        <v>730</v>
      </c>
      <c r="B47" s="147" t="s">
        <v>23</v>
      </c>
      <c r="C47" s="162" t="e">
        <f t="shared" si="3"/>
        <v>#REF!</v>
      </c>
      <c r="D47" s="162" t="e">
        <f t="shared" si="4"/>
        <v>#REF!</v>
      </c>
      <c r="E47" s="177" t="s">
        <v>26</v>
      </c>
      <c r="F47" s="142"/>
      <c r="G47" s="174">
        <v>0</v>
      </c>
      <c r="H47" s="143">
        <f t="shared" si="7"/>
        <v>0</v>
      </c>
      <c r="I47" s="185" t="s">
        <v>54</v>
      </c>
      <c r="J47" s="144">
        <f t="shared" si="1"/>
        <v>0</v>
      </c>
      <c r="K47" s="174">
        <v>0</v>
      </c>
      <c r="L47" s="188">
        <v>0</v>
      </c>
      <c r="M47" s="224"/>
    </row>
    <row r="48" spans="1:29" ht="12.75">
      <c r="A48" s="134">
        <v>730</v>
      </c>
      <c r="B48" s="141"/>
      <c r="C48" s="85" t="e">
        <f t="shared" si="3"/>
        <v>#REF!</v>
      </c>
      <c r="D48" s="85" t="e">
        <f t="shared" si="4"/>
        <v>#REF!</v>
      </c>
      <c r="E48" s="180"/>
      <c r="F48" s="139"/>
      <c r="G48" s="182">
        <v>0</v>
      </c>
      <c r="H48" s="140">
        <f>+G48</f>
        <v>0</v>
      </c>
      <c r="I48" s="185" t="s">
        <v>54</v>
      </c>
      <c r="J48" s="144">
        <f t="shared" si="1"/>
        <v>0</v>
      </c>
      <c r="K48" s="182">
        <v>0</v>
      </c>
      <c r="L48" s="187">
        <v>0</v>
      </c>
      <c r="M48" s="219"/>
      <c r="AC48" s="5"/>
    </row>
    <row r="49" spans="1:29" ht="12.75" thickBot="1">
      <c r="A49" s="136">
        <v>730</v>
      </c>
      <c r="B49" s="149"/>
      <c r="C49" s="154" t="e">
        <f t="shared" si="3"/>
        <v>#REF!</v>
      </c>
      <c r="D49" s="154" t="e">
        <f t="shared" si="4"/>
        <v>#REF!</v>
      </c>
      <c r="E49" s="179"/>
      <c r="F49" s="41"/>
      <c r="G49" s="171">
        <v>0</v>
      </c>
      <c r="H49" s="145">
        <f>+G49</f>
        <v>0</v>
      </c>
      <c r="I49" s="184" t="s">
        <v>54</v>
      </c>
      <c r="J49" s="120">
        <f t="shared" si="1"/>
        <v>0</v>
      </c>
      <c r="K49" s="171">
        <v>0</v>
      </c>
      <c r="L49" s="215">
        <v>0</v>
      </c>
      <c r="M49" s="220"/>
      <c r="AC49" s="5"/>
    </row>
    <row r="50" spans="1:13" ht="12.75" thickBot="1">
      <c r="A50" s="160">
        <v>890</v>
      </c>
      <c r="B50" s="150" t="s">
        <v>32</v>
      </c>
      <c r="C50" s="192" t="e">
        <f t="shared" si="3"/>
        <v>#REF!</v>
      </c>
      <c r="D50" s="192" t="e">
        <f t="shared" si="4"/>
        <v>#REF!</v>
      </c>
      <c r="E50" s="181" t="s">
        <v>26</v>
      </c>
      <c r="F50" s="151"/>
      <c r="G50" s="176">
        <v>0</v>
      </c>
      <c r="H50" s="152">
        <f t="shared" si="7"/>
        <v>0</v>
      </c>
      <c r="I50" s="186" t="s">
        <v>54</v>
      </c>
      <c r="J50" s="153">
        <f t="shared" si="1"/>
        <v>0</v>
      </c>
      <c r="K50" s="176">
        <v>0</v>
      </c>
      <c r="L50" s="216">
        <v>0</v>
      </c>
      <c r="M50" s="217" t="s">
        <v>26</v>
      </c>
    </row>
    <row r="52" spans="7:11" ht="12.75">
      <c r="G52" s="130" t="s">
        <v>40</v>
      </c>
      <c r="H52" s="131">
        <f>SUM(H8:H50)</f>
        <v>0</v>
      </c>
      <c r="I52" s="131"/>
      <c r="J52" s="12">
        <f>SUM(J8:J50)</f>
        <v>0</v>
      </c>
      <c r="K52" s="12">
        <f>SUM(K8:K50)</f>
        <v>0</v>
      </c>
    </row>
    <row r="53" spans="1:29" ht="54" customHeight="1">
      <c r="A53" s="132"/>
      <c r="B53" s="132" t="s">
        <v>144</v>
      </c>
      <c r="C53" s="132"/>
      <c r="D53" s="132"/>
      <c r="E53" s="132"/>
      <c r="F53" s="236" t="s">
        <v>142</v>
      </c>
      <c r="G53" s="236"/>
      <c r="H53" s="236"/>
      <c r="I53" s="236"/>
      <c r="K53" s="239" t="s">
        <v>143</v>
      </c>
      <c r="L53" s="239"/>
      <c r="M53" s="239"/>
      <c r="AC53" s="5"/>
    </row>
    <row r="54" spans="1:25" ht="15" customHeight="1">
      <c r="A54" s="238" t="s">
        <v>70</v>
      </c>
      <c r="B54" s="238"/>
      <c r="C54" s="238"/>
      <c r="D54" s="238"/>
      <c r="E54" s="238"/>
      <c r="F54" s="237" t="s">
        <v>133</v>
      </c>
      <c r="G54" s="237"/>
      <c r="H54" s="237"/>
      <c r="I54" s="237"/>
      <c r="K54" s="235" t="s">
        <v>187</v>
      </c>
      <c r="L54" s="235"/>
      <c r="M54" s="127" t="s">
        <v>26</v>
      </c>
      <c r="X54" s="61" t="s">
        <v>101</v>
      </c>
      <c r="Y54" s="61" t="s">
        <v>72</v>
      </c>
    </row>
    <row r="55" spans="2:29" ht="14.25">
      <c r="B55" s="55"/>
      <c r="C55" s="55"/>
      <c r="D55" s="55"/>
      <c r="E55" s="55"/>
      <c r="F55" s="56"/>
      <c r="G55" s="57"/>
      <c r="H55" s="58"/>
      <c r="I55" s="59"/>
      <c r="J55" s="59"/>
      <c r="K55" s="59"/>
      <c r="L55" s="59"/>
      <c r="X55" t="s">
        <v>73</v>
      </c>
      <c r="Y55" t="s">
        <v>74</v>
      </c>
      <c r="AC55" s="4"/>
    </row>
    <row r="56" spans="2:29" ht="14.25">
      <c r="B56" s="55"/>
      <c r="C56" s="55"/>
      <c r="D56" s="55"/>
      <c r="E56" s="55"/>
      <c r="F56" s="56"/>
      <c r="G56" s="57"/>
      <c r="H56" s="58"/>
      <c r="I56" s="59"/>
      <c r="J56" s="59"/>
      <c r="K56" s="59"/>
      <c r="L56" s="59"/>
      <c r="X56" t="s">
        <v>75</v>
      </c>
      <c r="Y56" t="s">
        <v>76</v>
      </c>
      <c r="AC56" s="4"/>
    </row>
    <row r="57" spans="2:29" ht="14.25">
      <c r="B57" s="55"/>
      <c r="C57" s="55"/>
      <c r="D57" s="55"/>
      <c r="E57" s="55"/>
      <c r="F57" s="56"/>
      <c r="G57" s="57"/>
      <c r="H57" s="58"/>
      <c r="I57" s="59"/>
      <c r="J57" s="59"/>
      <c r="K57" s="59"/>
      <c r="L57" s="59"/>
      <c r="X57" t="s">
        <v>75</v>
      </c>
      <c r="Y57" t="s">
        <v>79</v>
      </c>
      <c r="AC57" s="4"/>
    </row>
    <row r="58" spans="2:29" ht="30">
      <c r="B58" s="214" t="s">
        <v>190</v>
      </c>
      <c r="C58" s="55"/>
      <c r="D58" s="55"/>
      <c r="E58" s="55"/>
      <c r="F58" s="56"/>
      <c r="G58" s="57"/>
      <c r="H58" s="58"/>
      <c r="I58" s="59"/>
      <c r="J58" s="59"/>
      <c r="K58" s="59"/>
      <c r="L58" s="59"/>
      <c r="X58" t="s">
        <v>75</v>
      </c>
      <c r="Y58" t="s">
        <v>81</v>
      </c>
      <c r="AC58" s="4"/>
    </row>
    <row r="59" spans="3:25" ht="15">
      <c r="C59" s="39"/>
      <c r="D59" s="39"/>
      <c r="X59" t="s">
        <v>75</v>
      </c>
      <c r="Y59" t="s">
        <v>80</v>
      </c>
    </row>
    <row r="60" spans="2:25" ht="17.25">
      <c r="B60" s="209" t="s">
        <v>153</v>
      </c>
      <c r="Y60" t="s">
        <v>76</v>
      </c>
    </row>
    <row r="61" spans="2:25" ht="17.25">
      <c r="B61" s="213" t="s">
        <v>154</v>
      </c>
      <c r="C61" s="213"/>
      <c r="D61" s="213"/>
      <c r="E61" s="213"/>
      <c r="F61" s="207">
        <v>1.1</v>
      </c>
      <c r="G61" s="243" t="s">
        <v>151</v>
      </c>
      <c r="H61" s="243"/>
      <c r="I61" s="243"/>
      <c r="J61" s="243"/>
      <c r="K61" s="243"/>
      <c r="L61" s="243"/>
      <c r="M61" s="243"/>
      <c r="Y61" t="s">
        <v>79</v>
      </c>
    </row>
    <row r="62" spans="6:25" ht="37.5" customHeight="1">
      <c r="F62" s="207">
        <v>1.2</v>
      </c>
      <c r="G62" s="243" t="s">
        <v>152</v>
      </c>
      <c r="H62" s="243"/>
      <c r="I62" s="243"/>
      <c r="J62" s="243"/>
      <c r="K62" s="243"/>
      <c r="L62" s="243"/>
      <c r="M62" s="243"/>
      <c r="Y62" t="s">
        <v>81</v>
      </c>
    </row>
    <row r="63" spans="2:25" ht="17.25">
      <c r="B63" s="209" t="s">
        <v>155</v>
      </c>
      <c r="C63" s="210" t="s">
        <v>156</v>
      </c>
      <c r="D63" s="211"/>
      <c r="F63" s="207">
        <v>2.1</v>
      </c>
      <c r="G63" s="243" t="s">
        <v>157</v>
      </c>
      <c r="H63" s="243"/>
      <c r="I63" s="243"/>
      <c r="J63" s="243"/>
      <c r="K63" s="243"/>
      <c r="L63" s="243"/>
      <c r="M63" s="243"/>
      <c r="Y63" t="s">
        <v>80</v>
      </c>
    </row>
    <row r="64" spans="2:13" ht="50.25" customHeight="1">
      <c r="B64" s="245" t="s">
        <v>156</v>
      </c>
      <c r="C64" s="245"/>
      <c r="D64" s="245"/>
      <c r="E64" s="245"/>
      <c r="F64" s="207">
        <v>2.2</v>
      </c>
      <c r="G64" s="243" t="s">
        <v>158</v>
      </c>
      <c r="H64" s="243"/>
      <c r="I64" s="243"/>
      <c r="J64" s="243"/>
      <c r="K64" s="243"/>
      <c r="L64" s="243"/>
      <c r="M64" s="243"/>
    </row>
    <row r="65" spans="5:13" ht="18.75" customHeight="1">
      <c r="E65" s="212" t="s">
        <v>26</v>
      </c>
      <c r="F65" s="207">
        <v>2.3</v>
      </c>
      <c r="G65" s="243" t="s">
        <v>159</v>
      </c>
      <c r="H65" s="243"/>
      <c r="I65" s="243"/>
      <c r="J65" s="243"/>
      <c r="K65" s="243"/>
      <c r="L65" s="243"/>
      <c r="M65" s="243"/>
    </row>
    <row r="66" spans="2:13" ht="17.25">
      <c r="B66" s="209" t="s">
        <v>160</v>
      </c>
      <c r="F66" s="207">
        <v>3.1</v>
      </c>
      <c r="G66" s="243" t="s">
        <v>162</v>
      </c>
      <c r="H66" s="243"/>
      <c r="I66" s="243"/>
      <c r="J66" s="243"/>
      <c r="K66" s="243"/>
      <c r="L66" s="243"/>
      <c r="M66" s="243"/>
    </row>
    <row r="67" spans="2:13" ht="18.75" customHeight="1">
      <c r="B67" s="245" t="s">
        <v>161</v>
      </c>
      <c r="C67" s="245"/>
      <c r="D67" s="245"/>
      <c r="E67" s="245"/>
      <c r="F67" s="207">
        <v>3.2</v>
      </c>
      <c r="G67" s="243" t="s">
        <v>185</v>
      </c>
      <c r="H67" s="243"/>
      <c r="I67" s="243"/>
      <c r="J67" s="243"/>
      <c r="K67" s="243"/>
      <c r="L67" s="243"/>
      <c r="M67" s="243"/>
    </row>
    <row r="68" spans="5:13" ht="17.25">
      <c r="E68" s="212" t="s">
        <v>26</v>
      </c>
      <c r="F68" s="207">
        <v>3.3</v>
      </c>
      <c r="G68" s="243" t="s">
        <v>163</v>
      </c>
      <c r="H68" s="243"/>
      <c r="I68" s="243"/>
      <c r="J68" s="243"/>
      <c r="K68" s="243"/>
      <c r="L68" s="243"/>
      <c r="M68" s="243"/>
    </row>
    <row r="69" spans="5:13" ht="51.75" customHeight="1">
      <c r="E69" s="212" t="s">
        <v>26</v>
      </c>
      <c r="F69" s="207">
        <v>3.4</v>
      </c>
      <c r="G69" s="243" t="s">
        <v>164</v>
      </c>
      <c r="H69" s="243"/>
      <c r="I69" s="243"/>
      <c r="J69" s="243"/>
      <c r="K69" s="243"/>
      <c r="L69" s="243"/>
      <c r="M69" s="243"/>
    </row>
    <row r="70" spans="2:13" ht="17.25" customHeight="1">
      <c r="B70" s="209" t="s">
        <v>165</v>
      </c>
      <c r="F70" s="207">
        <v>4.1</v>
      </c>
      <c r="G70" s="243" t="s">
        <v>167</v>
      </c>
      <c r="H70" s="243"/>
      <c r="I70" s="243"/>
      <c r="J70" s="243"/>
      <c r="K70" s="243"/>
      <c r="L70" s="243"/>
      <c r="M70" s="243"/>
    </row>
    <row r="71" spans="2:13" ht="36.75" customHeight="1">
      <c r="B71" s="245" t="s">
        <v>166</v>
      </c>
      <c r="C71" s="245"/>
      <c r="D71" s="245"/>
      <c r="E71" s="245"/>
      <c r="F71" s="207">
        <v>4.2</v>
      </c>
      <c r="G71" s="243" t="s">
        <v>168</v>
      </c>
      <c r="H71" s="243"/>
      <c r="I71" s="243"/>
      <c r="J71" s="243"/>
      <c r="K71" s="243"/>
      <c r="L71" s="243"/>
      <c r="M71" s="243"/>
    </row>
    <row r="72" spans="5:13" ht="17.25">
      <c r="E72" s="212" t="s">
        <v>26</v>
      </c>
      <c r="F72" s="206">
        <v>4.3</v>
      </c>
      <c r="G72" s="243" t="s">
        <v>169</v>
      </c>
      <c r="H72" s="243"/>
      <c r="I72" s="243"/>
      <c r="J72" s="243"/>
      <c r="K72" s="243"/>
      <c r="L72" s="243"/>
      <c r="M72" s="243"/>
    </row>
    <row r="73" spans="5:13" ht="17.25">
      <c r="E73" s="212" t="s">
        <v>26</v>
      </c>
      <c r="F73" s="207">
        <v>4.4</v>
      </c>
      <c r="G73" s="243" t="s">
        <v>170</v>
      </c>
      <c r="H73" s="243"/>
      <c r="I73" s="243"/>
      <c r="J73" s="243"/>
      <c r="K73" s="243"/>
      <c r="L73" s="243"/>
      <c r="M73" s="243"/>
    </row>
    <row r="74" spans="5:13" ht="33" customHeight="1">
      <c r="E74" s="212" t="s">
        <v>26</v>
      </c>
      <c r="F74" s="208">
        <v>4.5</v>
      </c>
      <c r="G74" s="243" t="s">
        <v>171</v>
      </c>
      <c r="H74" s="243"/>
      <c r="I74" s="243"/>
      <c r="J74" s="243"/>
      <c r="K74" s="243"/>
      <c r="L74" s="243"/>
      <c r="M74" s="243"/>
    </row>
    <row r="75" spans="2:7" ht="17.25">
      <c r="B75" s="209" t="s">
        <v>172</v>
      </c>
      <c r="F75" s="207">
        <v>5.1</v>
      </c>
      <c r="G75" s="205" t="s">
        <v>174</v>
      </c>
    </row>
    <row r="76" spans="2:7" ht="17.25">
      <c r="B76" s="245" t="s">
        <v>173</v>
      </c>
      <c r="C76" s="245"/>
      <c r="D76" s="245"/>
      <c r="E76" s="245"/>
      <c r="F76" s="207">
        <v>5.2</v>
      </c>
      <c r="G76" s="205" t="s">
        <v>175</v>
      </c>
    </row>
    <row r="77" spans="5:13" ht="35.25" customHeight="1">
      <c r="E77" s="212" t="s">
        <v>26</v>
      </c>
      <c r="F77" s="207">
        <v>5.3</v>
      </c>
      <c r="G77" s="243" t="s">
        <v>176</v>
      </c>
      <c r="H77" s="243"/>
      <c r="I77" s="243"/>
      <c r="J77" s="243"/>
      <c r="K77" s="243"/>
      <c r="L77" s="243"/>
      <c r="M77" s="243"/>
    </row>
    <row r="78" spans="5:7" ht="17.25">
      <c r="E78" s="212" t="s">
        <v>26</v>
      </c>
      <c r="F78" s="207">
        <v>5.4</v>
      </c>
      <c r="G78" s="205" t="s">
        <v>177</v>
      </c>
    </row>
    <row r="79" spans="5:13" ht="34.5" customHeight="1">
      <c r="E79" s="212" t="s">
        <v>26</v>
      </c>
      <c r="F79" s="207">
        <v>5.5</v>
      </c>
      <c r="G79" s="243" t="s">
        <v>178</v>
      </c>
      <c r="H79" s="243"/>
      <c r="I79" s="243"/>
      <c r="J79" s="243"/>
      <c r="K79" s="243"/>
      <c r="L79" s="243"/>
      <c r="M79" s="243"/>
    </row>
    <row r="80" spans="2:13" ht="34.5" customHeight="1">
      <c r="B80" s="209" t="s">
        <v>179</v>
      </c>
      <c r="E80" s="212" t="s">
        <v>26</v>
      </c>
      <c r="F80" s="207">
        <v>6.1</v>
      </c>
      <c r="G80" s="243" t="s">
        <v>181</v>
      </c>
      <c r="H80" s="243"/>
      <c r="I80" s="243"/>
      <c r="J80" s="243"/>
      <c r="K80" s="243"/>
      <c r="L80" s="243"/>
      <c r="M80" s="243"/>
    </row>
    <row r="81" spans="2:13" ht="17.25">
      <c r="B81" s="244" t="s">
        <v>180</v>
      </c>
      <c r="C81" s="244"/>
      <c r="D81" s="244"/>
      <c r="E81" s="244"/>
      <c r="F81" s="207">
        <v>6.2</v>
      </c>
      <c r="G81" s="243" t="s">
        <v>182</v>
      </c>
      <c r="H81" s="243"/>
      <c r="I81" s="243"/>
      <c r="J81" s="243"/>
      <c r="K81" s="243"/>
      <c r="L81" s="243"/>
      <c r="M81" s="243"/>
    </row>
    <row r="82" spans="5:13" ht="34.5" customHeight="1">
      <c r="E82" s="212" t="s">
        <v>26</v>
      </c>
      <c r="F82" s="207">
        <v>6.3</v>
      </c>
      <c r="G82" s="243" t="s">
        <v>183</v>
      </c>
      <c r="H82" s="243"/>
      <c r="I82" s="243"/>
      <c r="J82" s="243"/>
      <c r="K82" s="243"/>
      <c r="L82" s="243"/>
      <c r="M82" s="243"/>
    </row>
    <row r="83" spans="5:13" ht="17.25">
      <c r="E83" s="212" t="s">
        <v>26</v>
      </c>
      <c r="F83" s="207">
        <v>6.4</v>
      </c>
      <c r="G83" s="246" t="s">
        <v>186</v>
      </c>
      <c r="H83" s="246"/>
      <c r="I83" s="246"/>
      <c r="J83" s="246"/>
      <c r="K83" s="246"/>
      <c r="L83" s="246"/>
      <c r="M83" s="246"/>
    </row>
    <row r="84" spans="5:13" ht="33" customHeight="1">
      <c r="E84" s="212" t="s">
        <v>26</v>
      </c>
      <c r="F84" s="207">
        <v>6.5</v>
      </c>
      <c r="G84" s="243" t="s">
        <v>184</v>
      </c>
      <c r="H84" s="243"/>
      <c r="I84" s="243"/>
      <c r="J84" s="243"/>
      <c r="K84" s="243"/>
      <c r="L84" s="243"/>
      <c r="M84" s="243"/>
    </row>
  </sheetData>
  <sheetProtection password="CC59" sheet="1"/>
  <mergeCells count="38">
    <mergeCell ref="G82:M82"/>
    <mergeCell ref="G83:M83"/>
    <mergeCell ref="G84:M84"/>
    <mergeCell ref="B64:E64"/>
    <mergeCell ref="B67:E67"/>
    <mergeCell ref="G74:M74"/>
    <mergeCell ref="G80:M80"/>
    <mergeCell ref="G68:M68"/>
    <mergeCell ref="G70:M70"/>
    <mergeCell ref="B76:E76"/>
    <mergeCell ref="B81:E81"/>
    <mergeCell ref="B71:E71"/>
    <mergeCell ref="G77:M77"/>
    <mergeCell ref="G79:M79"/>
    <mergeCell ref="G72:M72"/>
    <mergeCell ref="G73:M73"/>
    <mergeCell ref="G81:M81"/>
    <mergeCell ref="G69:M69"/>
    <mergeCell ref="G71:M71"/>
    <mergeCell ref="G61:M61"/>
    <mergeCell ref="G62:M62"/>
    <mergeCell ref="G64:M64"/>
    <mergeCell ref="G65:M65"/>
    <mergeCell ref="G63:M63"/>
    <mergeCell ref="G66:M66"/>
    <mergeCell ref="G67:M67"/>
    <mergeCell ref="K54:L54"/>
    <mergeCell ref="F53:I53"/>
    <mergeCell ref="F54:I54"/>
    <mergeCell ref="A54:E54"/>
    <mergeCell ref="K53:M53"/>
    <mergeCell ref="F20:L20"/>
    <mergeCell ref="A5:B5"/>
    <mergeCell ref="A1:M1"/>
    <mergeCell ref="A2:M2"/>
    <mergeCell ref="A7:B7"/>
    <mergeCell ref="A3:M3"/>
    <mergeCell ref="K5:M5"/>
  </mergeCells>
  <dataValidations count="2">
    <dataValidation type="list" allowBlank="1" showInputMessage="1" showErrorMessage="1" errorTitle="Select A Funding Source" sqref="I21:I50 I8:I19">
      <formula1>$AC$29:$AC$58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L8:L19 L21:L50">
      <formula1>$F$61:$F$84</formula1>
    </dataValidation>
  </dataValidations>
  <printOptions horizontalCentered="1"/>
  <pageMargins left="0.15" right="0.15" top="0.33" bottom="0.25" header="0.5" footer="0.15"/>
  <pageSetup fitToHeight="2" horizontalDpi="600" verticalDpi="600" orientation="landscape" scale="68" r:id="rId3"/>
  <headerFooter alignWithMargins="0">
    <oddFooter>&amp;RRevised: January 14, 2015</oddFooter>
  </headerFooter>
  <rowBreaks count="1" manualBreakCount="1">
    <brk id="54" max="12"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D62"/>
  <sheetViews>
    <sheetView zoomScale="73" zoomScaleNormal="73" zoomScalePageLayoutView="0" workbookViewId="0" topLeftCell="K1">
      <selection activeCell="A1" sqref="A1:L1"/>
    </sheetView>
  </sheetViews>
  <sheetFormatPr defaultColWidth="9.140625" defaultRowHeight="12.75"/>
  <cols>
    <col min="1" max="2" width="4.421875" style="0" customWidth="1"/>
    <col min="3" max="3" width="41.00390625" style="0" bestFit="1" customWidth="1"/>
    <col min="4" max="4" width="38.00390625" style="0" customWidth="1"/>
    <col min="5" max="5" width="6.28125" style="0" customWidth="1"/>
    <col min="6" max="6" width="12.7109375" style="0" customWidth="1"/>
    <col min="7" max="7" width="14.28125" style="0" customWidth="1"/>
    <col min="8" max="8" width="15.421875" style="0" customWidth="1"/>
    <col min="9" max="9" width="13.8515625" style="0" bestFit="1" customWidth="1"/>
    <col min="11" max="11" width="6.00390625" style="7" bestFit="1" customWidth="1"/>
    <col min="12" max="12" width="13.28125" style="2" customWidth="1"/>
    <col min="13" max="13" width="8.28125" style="0" bestFit="1" customWidth="1"/>
    <col min="14" max="14" width="8.7109375" style="44" bestFit="1" customWidth="1"/>
    <col min="15" max="15" width="14.28125" style="0" bestFit="1" customWidth="1"/>
    <col min="16" max="16" width="8.140625" style="0" bestFit="1" customWidth="1"/>
    <col min="19" max="19" width="12.140625" style="0" bestFit="1" customWidth="1"/>
    <col min="20" max="20" width="22.28125" style="0" bestFit="1" customWidth="1"/>
    <col min="21" max="21" width="9.57421875" style="0" bestFit="1" customWidth="1"/>
    <col min="22" max="22" width="12.00390625" style="0" customWidth="1"/>
  </cols>
  <sheetData>
    <row r="1" spans="1:15" ht="20.25">
      <c r="A1" s="247" t="s">
        <v>56</v>
      </c>
      <c r="B1" s="247"/>
      <c r="C1" s="247"/>
      <c r="D1" s="247"/>
      <c r="E1" s="247"/>
      <c r="F1" s="247"/>
      <c r="G1" s="247"/>
      <c r="H1" s="247"/>
      <c r="I1" s="247"/>
      <c r="J1" s="247"/>
      <c r="K1" s="247"/>
      <c r="L1" s="247"/>
      <c r="M1" s="247"/>
      <c r="N1" s="247"/>
      <c r="O1" s="247"/>
    </row>
    <row r="2" spans="1:24" ht="15.75">
      <c r="A2" s="248" t="s">
        <v>57</v>
      </c>
      <c r="B2" s="248"/>
      <c r="C2" s="248"/>
      <c r="D2" s="248"/>
      <c r="E2" s="248"/>
      <c r="F2" s="248"/>
      <c r="G2" s="248"/>
      <c r="H2" s="248"/>
      <c r="I2" s="248"/>
      <c r="J2" s="248"/>
      <c r="K2" s="248"/>
      <c r="L2" s="248"/>
      <c r="M2" s="248"/>
      <c r="N2" s="248"/>
      <c r="O2" s="248"/>
      <c r="X2" s="10"/>
    </row>
    <row r="3" spans="3:24" ht="26.25" customHeight="1">
      <c r="C3" s="63"/>
      <c r="X3" s="10"/>
    </row>
    <row r="4" spans="3:24" ht="19.5">
      <c r="C4" s="62" t="s">
        <v>68</v>
      </c>
      <c r="D4" s="250" t="s">
        <v>103</v>
      </c>
      <c r="E4" s="250"/>
      <c r="F4" s="64" t="s">
        <v>104</v>
      </c>
      <c r="G4" s="253">
        <v>2259225449</v>
      </c>
      <c r="H4" s="253"/>
      <c r="I4" s="251" t="s">
        <v>69</v>
      </c>
      <c r="J4" s="251"/>
      <c r="K4" s="251"/>
      <c r="L4" s="252" t="s">
        <v>91</v>
      </c>
      <c r="M4" s="252"/>
      <c r="N4" s="252"/>
      <c r="O4" s="252"/>
      <c r="X4" s="10"/>
    </row>
    <row r="5" spans="8:22" ht="19.5" customHeight="1" thickBot="1">
      <c r="H5" s="54" t="s">
        <v>67</v>
      </c>
      <c r="I5" s="54" t="s">
        <v>67</v>
      </c>
      <c r="J5" s="54" t="s">
        <v>67</v>
      </c>
      <c r="L5" s="54" t="s">
        <v>26</v>
      </c>
      <c r="M5" s="54" t="s">
        <v>67</v>
      </c>
      <c r="N5" s="54" t="s">
        <v>26</v>
      </c>
      <c r="P5" s="9" t="s">
        <v>65</v>
      </c>
      <c r="T5" s="73" t="s">
        <v>40</v>
      </c>
      <c r="U5" s="40" t="s">
        <v>112</v>
      </c>
      <c r="V5" s="73" t="s">
        <v>107</v>
      </c>
    </row>
    <row r="6" spans="1:23" ht="12.75">
      <c r="A6" s="67" t="s">
        <v>61</v>
      </c>
      <c r="B6" s="83"/>
      <c r="C6" s="47" t="s">
        <v>117</v>
      </c>
      <c r="D6" s="28" t="s">
        <v>118</v>
      </c>
      <c r="E6" s="47" t="s">
        <v>34</v>
      </c>
      <c r="F6" s="47" t="s">
        <v>35</v>
      </c>
      <c r="G6" s="48" t="s">
        <v>36</v>
      </c>
      <c r="H6" s="28" t="s">
        <v>44</v>
      </c>
      <c r="I6" s="47" t="s">
        <v>39</v>
      </c>
      <c r="J6" s="28" t="s">
        <v>41</v>
      </c>
      <c r="K6" s="28" t="s">
        <v>43</v>
      </c>
      <c r="L6" s="66" t="s">
        <v>63</v>
      </c>
      <c r="M6" s="28" t="s">
        <v>42</v>
      </c>
      <c r="N6" s="28" t="s">
        <v>43</v>
      </c>
      <c r="O6" s="68" t="s">
        <v>63</v>
      </c>
      <c r="P6" s="9" t="s">
        <v>66</v>
      </c>
      <c r="Q6" s="14"/>
      <c r="T6" s="73" t="s">
        <v>111</v>
      </c>
      <c r="U6" s="73" t="s">
        <v>109</v>
      </c>
      <c r="V6" s="73" t="s">
        <v>108</v>
      </c>
      <c r="W6" s="73" t="s">
        <v>110</v>
      </c>
    </row>
    <row r="7" spans="1:30" ht="14.25">
      <c r="A7" s="69">
        <v>1</v>
      </c>
      <c r="B7" s="84">
        <v>100</v>
      </c>
      <c r="C7" s="85" t="s">
        <v>116</v>
      </c>
      <c r="D7" s="27" t="s">
        <v>105</v>
      </c>
      <c r="E7" s="24">
        <v>1</v>
      </c>
      <c r="F7" s="25">
        <v>25000</v>
      </c>
      <c r="G7" s="21">
        <f>+T7</f>
        <v>35737.5</v>
      </c>
      <c r="H7" s="17" t="s">
        <v>12</v>
      </c>
      <c r="I7" s="18" t="s">
        <v>38</v>
      </c>
      <c r="J7" s="16">
        <v>4.4</v>
      </c>
      <c r="K7" s="45">
        <v>1</v>
      </c>
      <c r="L7" s="20">
        <f>+K7*G7</f>
        <v>35737.5</v>
      </c>
      <c r="M7" s="16">
        <v>0</v>
      </c>
      <c r="N7" s="49">
        <v>0</v>
      </c>
      <c r="O7" s="42">
        <f>+N7*G7</f>
        <v>0</v>
      </c>
      <c r="P7" s="51">
        <f>+N7+K7</f>
        <v>1</v>
      </c>
      <c r="Q7" s="14"/>
      <c r="T7" s="75">
        <f>+F7+(F7*U7)+V7</f>
        <v>35737.5</v>
      </c>
      <c r="U7" s="74">
        <f>0.166+0.007+0.002+0.0145</f>
        <v>0.18950000000000003</v>
      </c>
      <c r="V7" s="3">
        <f>+W7*E7</f>
        <v>6000</v>
      </c>
      <c r="W7" s="2">
        <v>6000</v>
      </c>
      <c r="AD7" s="10" t="s">
        <v>37</v>
      </c>
    </row>
    <row r="8" spans="1:30" ht="14.25">
      <c r="A8" s="69">
        <v>2</v>
      </c>
      <c r="B8" s="84">
        <v>100</v>
      </c>
      <c r="C8" s="85" t="s">
        <v>116</v>
      </c>
      <c r="D8" s="27" t="s">
        <v>55</v>
      </c>
      <c r="E8" s="24">
        <v>0</v>
      </c>
      <c r="F8" s="26">
        <v>0</v>
      </c>
      <c r="G8" s="22">
        <f aca="true" t="shared" si="0" ref="G8:G14">+T8</f>
        <v>0</v>
      </c>
      <c r="H8" s="17" t="s">
        <v>54</v>
      </c>
      <c r="I8" s="18" t="s">
        <v>37</v>
      </c>
      <c r="J8" s="16">
        <v>0</v>
      </c>
      <c r="K8" s="45">
        <v>0</v>
      </c>
      <c r="L8" s="20">
        <f aca="true" t="shared" si="1" ref="L8:L28">+K8*G8</f>
        <v>0</v>
      </c>
      <c r="M8" s="16">
        <v>0</v>
      </c>
      <c r="N8" s="49">
        <v>0</v>
      </c>
      <c r="O8" s="43">
        <f>+N8*G8</f>
        <v>0</v>
      </c>
      <c r="P8" s="51">
        <f aca="true" t="shared" si="2" ref="P8:P28">+N8+K8</f>
        <v>0</v>
      </c>
      <c r="Q8" s="14"/>
      <c r="T8" s="75">
        <f aca="true" t="shared" si="3" ref="T8:T14">+F8+(F8*U8)+V8</f>
        <v>0</v>
      </c>
      <c r="U8" s="74">
        <f>0.166+0.007+0.002+0.0145</f>
        <v>0.18950000000000003</v>
      </c>
      <c r="V8" s="3">
        <f aca="true" t="shared" si="4" ref="V8:V14">+W8*E8</f>
        <v>0</v>
      </c>
      <c r="W8" s="2">
        <v>6000</v>
      </c>
      <c r="AD8" s="10" t="s">
        <v>38</v>
      </c>
    </row>
    <row r="9" spans="1:23" ht="14.25">
      <c r="A9" s="69">
        <v>3</v>
      </c>
      <c r="B9" s="84">
        <v>100</v>
      </c>
      <c r="C9" s="85" t="s">
        <v>116</v>
      </c>
      <c r="D9" s="27" t="s">
        <v>55</v>
      </c>
      <c r="E9" s="24">
        <v>0</v>
      </c>
      <c r="F9" s="26">
        <v>0</v>
      </c>
      <c r="G9" s="22">
        <f t="shared" si="0"/>
        <v>0</v>
      </c>
      <c r="H9" s="17" t="s">
        <v>54</v>
      </c>
      <c r="I9" s="18" t="s">
        <v>37</v>
      </c>
      <c r="J9" s="16">
        <v>0</v>
      </c>
      <c r="K9" s="45">
        <v>0</v>
      </c>
      <c r="L9" s="20">
        <f t="shared" si="1"/>
        <v>0</v>
      </c>
      <c r="M9" s="16">
        <v>0</v>
      </c>
      <c r="N9" s="49">
        <v>0</v>
      </c>
      <c r="O9" s="43">
        <f aca="true" t="shared" si="5" ref="O9:O14">+N9*G9</f>
        <v>0</v>
      </c>
      <c r="P9" s="51">
        <f t="shared" si="2"/>
        <v>0</v>
      </c>
      <c r="Q9" s="14"/>
      <c r="T9" s="75">
        <f t="shared" si="3"/>
        <v>0</v>
      </c>
      <c r="U9" s="74">
        <f>0.166+0.007+0.002+0.0145</f>
        <v>0.18950000000000003</v>
      </c>
      <c r="V9" s="3">
        <f t="shared" si="4"/>
        <v>0</v>
      </c>
      <c r="W9" s="2">
        <v>6000</v>
      </c>
    </row>
    <row r="10" spans="1:23" ht="14.25">
      <c r="A10" s="69">
        <v>4</v>
      </c>
      <c r="B10" s="84">
        <v>100</v>
      </c>
      <c r="C10" s="85" t="s">
        <v>116</v>
      </c>
      <c r="D10" s="27" t="s">
        <v>55</v>
      </c>
      <c r="E10" s="24">
        <v>0</v>
      </c>
      <c r="F10" s="26">
        <v>0</v>
      </c>
      <c r="G10" s="22">
        <f t="shared" si="0"/>
        <v>0</v>
      </c>
      <c r="H10" s="17" t="s">
        <v>54</v>
      </c>
      <c r="I10" s="18" t="s">
        <v>37</v>
      </c>
      <c r="J10" s="16">
        <v>0</v>
      </c>
      <c r="K10" s="45">
        <v>0</v>
      </c>
      <c r="L10" s="20">
        <f t="shared" si="1"/>
        <v>0</v>
      </c>
      <c r="M10" s="16">
        <v>0</v>
      </c>
      <c r="N10" s="49">
        <v>0</v>
      </c>
      <c r="O10" s="43">
        <f t="shared" si="5"/>
        <v>0</v>
      </c>
      <c r="P10" s="51">
        <f t="shared" si="2"/>
        <v>0</v>
      </c>
      <c r="Q10" s="14"/>
      <c r="T10" s="75">
        <f t="shared" si="3"/>
        <v>0</v>
      </c>
      <c r="U10" s="74">
        <f>0.166+0.007+0.002+0.0145</f>
        <v>0.18950000000000003</v>
      </c>
      <c r="V10" s="3">
        <f t="shared" si="4"/>
        <v>0</v>
      </c>
      <c r="W10" s="2">
        <v>6000</v>
      </c>
    </row>
    <row r="11" spans="1:23" ht="14.25">
      <c r="A11" s="69">
        <v>5</v>
      </c>
      <c r="B11" s="84">
        <v>100</v>
      </c>
      <c r="C11" s="85" t="s">
        <v>116</v>
      </c>
      <c r="D11" s="27" t="s">
        <v>55</v>
      </c>
      <c r="E11" s="24">
        <v>0</v>
      </c>
      <c r="F11" s="26">
        <v>0</v>
      </c>
      <c r="G11" s="22">
        <f t="shared" si="0"/>
        <v>0</v>
      </c>
      <c r="H11" s="17" t="s">
        <v>54</v>
      </c>
      <c r="I11" s="18" t="s">
        <v>37</v>
      </c>
      <c r="J11" s="16">
        <v>0</v>
      </c>
      <c r="K11" s="45">
        <v>0</v>
      </c>
      <c r="L11" s="20">
        <f t="shared" si="1"/>
        <v>0</v>
      </c>
      <c r="M11" s="16">
        <v>0</v>
      </c>
      <c r="N11" s="49">
        <v>0</v>
      </c>
      <c r="O11" s="43">
        <f t="shared" si="5"/>
        <v>0</v>
      </c>
      <c r="P11" s="51">
        <f t="shared" si="2"/>
        <v>0</v>
      </c>
      <c r="Q11" s="14"/>
      <c r="T11" s="75">
        <f t="shared" si="3"/>
        <v>0</v>
      </c>
      <c r="U11" s="74">
        <f>0.166+0.007+0.002+0.0145</f>
        <v>0.18950000000000003</v>
      </c>
      <c r="V11" s="3">
        <f t="shared" si="4"/>
        <v>0</v>
      </c>
      <c r="W11" s="2">
        <v>6000</v>
      </c>
    </row>
    <row r="12" spans="1:23" ht="14.25">
      <c r="A12" s="69">
        <v>6</v>
      </c>
      <c r="B12" s="84">
        <v>100</v>
      </c>
      <c r="C12" s="85" t="s">
        <v>27</v>
      </c>
      <c r="D12" s="27" t="s">
        <v>55</v>
      </c>
      <c r="E12" s="24">
        <v>0</v>
      </c>
      <c r="F12" s="26">
        <v>2500</v>
      </c>
      <c r="G12" s="22">
        <f t="shared" si="0"/>
        <v>2591.25</v>
      </c>
      <c r="H12" s="17" t="s">
        <v>54</v>
      </c>
      <c r="I12" s="18" t="s">
        <v>37</v>
      </c>
      <c r="J12" s="16">
        <v>4.4</v>
      </c>
      <c r="K12" s="45">
        <v>1</v>
      </c>
      <c r="L12" s="20">
        <f t="shared" si="1"/>
        <v>2591.25</v>
      </c>
      <c r="M12" s="16">
        <v>0</v>
      </c>
      <c r="N12" s="49">
        <v>0</v>
      </c>
      <c r="O12" s="43">
        <f t="shared" si="5"/>
        <v>0</v>
      </c>
      <c r="P12" s="51">
        <f t="shared" si="2"/>
        <v>1</v>
      </c>
      <c r="Q12" s="14"/>
      <c r="T12" s="75">
        <f t="shared" si="3"/>
        <v>2591.25</v>
      </c>
      <c r="U12" s="74">
        <f>0.013+0.007+0.002+0.0145</f>
        <v>0.0365</v>
      </c>
      <c r="V12" s="3">
        <f>+W12*E12</f>
        <v>0</v>
      </c>
      <c r="W12" s="2">
        <f>SUM(Z12:AA12)</f>
        <v>0</v>
      </c>
    </row>
    <row r="13" spans="1:23" ht="14.25">
      <c r="A13" s="69">
        <v>7</v>
      </c>
      <c r="B13" s="84">
        <v>100</v>
      </c>
      <c r="C13" s="85" t="s">
        <v>27</v>
      </c>
      <c r="D13" s="27" t="s">
        <v>55</v>
      </c>
      <c r="E13" s="24">
        <v>0</v>
      </c>
      <c r="F13" s="26">
        <v>0</v>
      </c>
      <c r="G13" s="22">
        <f t="shared" si="0"/>
        <v>0</v>
      </c>
      <c r="H13" s="17" t="s">
        <v>54</v>
      </c>
      <c r="I13" s="18" t="s">
        <v>37</v>
      </c>
      <c r="J13" s="16">
        <v>0</v>
      </c>
      <c r="K13" s="45">
        <v>0</v>
      </c>
      <c r="L13" s="20">
        <f t="shared" si="1"/>
        <v>0</v>
      </c>
      <c r="M13" s="16">
        <v>0</v>
      </c>
      <c r="N13" s="49">
        <v>0</v>
      </c>
      <c r="O13" s="43">
        <f t="shared" si="5"/>
        <v>0</v>
      </c>
      <c r="P13" s="51">
        <f t="shared" si="2"/>
        <v>0</v>
      </c>
      <c r="Q13" s="14"/>
      <c r="T13" s="75">
        <f t="shared" si="3"/>
        <v>0</v>
      </c>
      <c r="U13" s="74">
        <f>0.013+0.007+0.002+0.0145</f>
        <v>0.0365</v>
      </c>
      <c r="V13" s="3">
        <f t="shared" si="4"/>
        <v>0</v>
      </c>
      <c r="W13" s="2">
        <f>SUM(Z13:AA13)</f>
        <v>0</v>
      </c>
    </row>
    <row r="14" spans="1:23" ht="14.25">
      <c r="A14" s="69">
        <v>8</v>
      </c>
      <c r="B14" s="84">
        <v>100</v>
      </c>
      <c r="C14" s="85" t="s">
        <v>113</v>
      </c>
      <c r="D14" s="27" t="s">
        <v>55</v>
      </c>
      <c r="E14" s="24">
        <v>1</v>
      </c>
      <c r="F14" s="26">
        <v>100</v>
      </c>
      <c r="G14" s="22">
        <f t="shared" si="0"/>
        <v>100</v>
      </c>
      <c r="H14" s="17" t="s">
        <v>54</v>
      </c>
      <c r="I14" s="18" t="s">
        <v>37</v>
      </c>
      <c r="J14" s="16">
        <v>4.4</v>
      </c>
      <c r="K14" s="45">
        <v>1</v>
      </c>
      <c r="L14" s="20">
        <f t="shared" si="1"/>
        <v>100</v>
      </c>
      <c r="M14" s="16">
        <v>0</v>
      </c>
      <c r="N14" s="49">
        <v>0</v>
      </c>
      <c r="O14" s="43">
        <f t="shared" si="5"/>
        <v>0</v>
      </c>
      <c r="P14" s="51">
        <f t="shared" si="2"/>
        <v>1</v>
      </c>
      <c r="Q14" s="14"/>
      <c r="T14" s="75">
        <f t="shared" si="3"/>
        <v>100</v>
      </c>
      <c r="U14" s="76">
        <v>0</v>
      </c>
      <c r="V14" s="3">
        <f t="shared" si="4"/>
        <v>0</v>
      </c>
      <c r="W14" s="2">
        <f>SUM(Z14:AA14)</f>
        <v>0</v>
      </c>
    </row>
    <row r="15" spans="1:22" ht="14.25">
      <c r="A15" s="69"/>
      <c r="B15" s="84"/>
      <c r="C15" s="19" t="s">
        <v>8</v>
      </c>
      <c r="D15" s="88" t="s">
        <v>119</v>
      </c>
      <c r="E15" s="86"/>
      <c r="F15" s="86"/>
      <c r="G15" s="86"/>
      <c r="H15" s="86"/>
      <c r="I15" s="86"/>
      <c r="J15" s="86"/>
      <c r="K15" s="86"/>
      <c r="L15" s="86"/>
      <c r="M15" s="86"/>
      <c r="N15" s="86"/>
      <c r="O15" s="87"/>
      <c r="P15" s="51">
        <f t="shared" si="2"/>
        <v>0</v>
      </c>
      <c r="Q15" s="14"/>
      <c r="T15" s="3" t="s">
        <v>26</v>
      </c>
      <c r="U15" t="s">
        <v>26</v>
      </c>
      <c r="V15" s="3" t="s">
        <v>26</v>
      </c>
    </row>
    <row r="16" spans="1:17" ht="14.25">
      <c r="A16" s="69">
        <v>9</v>
      </c>
      <c r="B16" s="33">
        <v>300</v>
      </c>
      <c r="C16" s="36" t="s">
        <v>58</v>
      </c>
      <c r="D16" s="36" t="s">
        <v>26</v>
      </c>
      <c r="E16" s="23"/>
      <c r="F16" s="26">
        <v>0</v>
      </c>
      <c r="G16" s="22">
        <f>+F16</f>
        <v>0</v>
      </c>
      <c r="H16" s="17" t="s">
        <v>54</v>
      </c>
      <c r="I16" s="18" t="s">
        <v>37</v>
      </c>
      <c r="J16" s="16">
        <v>0</v>
      </c>
      <c r="K16" s="45">
        <v>0</v>
      </c>
      <c r="L16" s="20">
        <f t="shared" si="1"/>
        <v>0</v>
      </c>
      <c r="M16" s="16">
        <v>0</v>
      </c>
      <c r="N16" s="49">
        <v>0</v>
      </c>
      <c r="O16" s="43">
        <f aca="true" t="shared" si="6" ref="O16:O28">+N16*G16</f>
        <v>0</v>
      </c>
      <c r="P16" s="51">
        <f t="shared" si="2"/>
        <v>0</v>
      </c>
      <c r="Q16" s="14"/>
    </row>
    <row r="17" spans="1:17" ht="14.25">
      <c r="A17" s="69">
        <v>10</v>
      </c>
      <c r="B17" s="33">
        <v>430</v>
      </c>
      <c r="C17" s="36" t="s">
        <v>14</v>
      </c>
      <c r="D17" s="36" t="s">
        <v>14</v>
      </c>
      <c r="E17" s="23"/>
      <c r="F17" s="26">
        <v>0</v>
      </c>
      <c r="G17" s="22">
        <f aca="true" t="shared" si="7" ref="G17:G28">+F17</f>
        <v>0</v>
      </c>
      <c r="H17" s="17" t="s">
        <v>54</v>
      </c>
      <c r="I17" s="18" t="s">
        <v>37</v>
      </c>
      <c r="J17" s="16">
        <v>0</v>
      </c>
      <c r="K17" s="45">
        <v>0</v>
      </c>
      <c r="L17" s="20">
        <f t="shared" si="1"/>
        <v>0</v>
      </c>
      <c r="M17" s="16">
        <v>0</v>
      </c>
      <c r="N17" s="49">
        <v>0</v>
      </c>
      <c r="O17" s="43">
        <f t="shared" si="6"/>
        <v>0</v>
      </c>
      <c r="P17" s="51">
        <f t="shared" si="2"/>
        <v>0</v>
      </c>
      <c r="Q17" s="14"/>
    </row>
    <row r="18" spans="1:25" ht="14.25">
      <c r="A18" s="69">
        <v>14</v>
      </c>
      <c r="B18" s="33">
        <v>530</v>
      </c>
      <c r="C18" s="36" t="s">
        <v>30</v>
      </c>
      <c r="D18" s="36" t="s">
        <v>30</v>
      </c>
      <c r="E18" s="23"/>
      <c r="F18" s="26">
        <v>0</v>
      </c>
      <c r="G18" s="22">
        <f t="shared" si="7"/>
        <v>0</v>
      </c>
      <c r="H18" s="17" t="s">
        <v>54</v>
      </c>
      <c r="I18" s="18" t="s">
        <v>37</v>
      </c>
      <c r="J18" s="16">
        <v>0</v>
      </c>
      <c r="K18" s="45">
        <v>0</v>
      </c>
      <c r="L18" s="20">
        <f t="shared" si="1"/>
        <v>0</v>
      </c>
      <c r="M18" s="16">
        <v>0</v>
      </c>
      <c r="N18" s="49">
        <v>0</v>
      </c>
      <c r="O18" s="43">
        <f t="shared" si="6"/>
        <v>0</v>
      </c>
      <c r="P18" s="51">
        <f t="shared" si="2"/>
        <v>0</v>
      </c>
      <c r="Q18" s="14"/>
      <c r="Y18" t="s">
        <v>44</v>
      </c>
    </row>
    <row r="19" spans="1:25" ht="14.25">
      <c r="A19" s="69">
        <v>15</v>
      </c>
      <c r="B19" s="34">
        <v>530</v>
      </c>
      <c r="C19" s="37" t="s">
        <v>33</v>
      </c>
      <c r="D19" s="37" t="s">
        <v>33</v>
      </c>
      <c r="E19" s="23"/>
      <c r="F19" s="26">
        <v>0</v>
      </c>
      <c r="G19" s="22">
        <f t="shared" si="7"/>
        <v>0</v>
      </c>
      <c r="H19" s="17" t="s">
        <v>54</v>
      </c>
      <c r="I19" s="18" t="s">
        <v>37</v>
      </c>
      <c r="J19" s="16">
        <v>0</v>
      </c>
      <c r="K19" s="45">
        <v>0</v>
      </c>
      <c r="L19" s="20">
        <f t="shared" si="1"/>
        <v>0</v>
      </c>
      <c r="M19" s="16">
        <v>0</v>
      </c>
      <c r="N19" s="49">
        <v>0</v>
      </c>
      <c r="O19" s="43">
        <f t="shared" si="6"/>
        <v>0</v>
      </c>
      <c r="P19" s="51">
        <f t="shared" si="2"/>
        <v>0</v>
      </c>
      <c r="Q19" s="14"/>
      <c r="Y19" s="4" t="s">
        <v>12</v>
      </c>
    </row>
    <row r="20" spans="1:25" ht="14.25">
      <c r="A20" s="69">
        <v>16</v>
      </c>
      <c r="B20" s="33">
        <v>540</v>
      </c>
      <c r="C20" s="36" t="s">
        <v>28</v>
      </c>
      <c r="D20" s="36" t="s">
        <v>28</v>
      </c>
      <c r="E20" s="23"/>
      <c r="F20" s="26">
        <v>0</v>
      </c>
      <c r="G20" s="22">
        <f t="shared" si="7"/>
        <v>0</v>
      </c>
      <c r="H20" s="17" t="s">
        <v>54</v>
      </c>
      <c r="I20" s="18" t="s">
        <v>37</v>
      </c>
      <c r="J20" s="16">
        <v>0</v>
      </c>
      <c r="K20" s="45">
        <v>0</v>
      </c>
      <c r="L20" s="20">
        <f t="shared" si="1"/>
        <v>0</v>
      </c>
      <c r="M20" s="16">
        <v>0</v>
      </c>
      <c r="N20" s="49">
        <v>0</v>
      </c>
      <c r="O20" s="43">
        <f t="shared" si="6"/>
        <v>0</v>
      </c>
      <c r="P20" s="51">
        <f t="shared" si="2"/>
        <v>0</v>
      </c>
      <c r="Q20" s="14"/>
      <c r="Y20" s="4" t="s">
        <v>45</v>
      </c>
    </row>
    <row r="21" spans="1:25" ht="14.25">
      <c r="A21" s="69">
        <v>17</v>
      </c>
      <c r="B21" s="33">
        <v>550</v>
      </c>
      <c r="C21" s="36" t="s">
        <v>31</v>
      </c>
      <c r="D21" s="36" t="s">
        <v>31</v>
      </c>
      <c r="E21" s="23"/>
      <c r="F21" s="26">
        <v>0</v>
      </c>
      <c r="G21" s="22">
        <f t="shared" si="7"/>
        <v>0</v>
      </c>
      <c r="H21" s="17" t="s">
        <v>54</v>
      </c>
      <c r="I21" s="18" t="s">
        <v>37</v>
      </c>
      <c r="J21" s="16">
        <v>0</v>
      </c>
      <c r="K21" s="45">
        <v>0</v>
      </c>
      <c r="L21" s="20">
        <f t="shared" si="1"/>
        <v>0</v>
      </c>
      <c r="M21" s="16">
        <v>0</v>
      </c>
      <c r="N21" s="49">
        <v>0</v>
      </c>
      <c r="O21" s="43">
        <f t="shared" si="6"/>
        <v>0</v>
      </c>
      <c r="P21" s="51">
        <f t="shared" si="2"/>
        <v>0</v>
      </c>
      <c r="Q21" s="14"/>
      <c r="Y21" s="5" t="s">
        <v>46</v>
      </c>
    </row>
    <row r="22" spans="1:25" ht="14.25">
      <c r="A22" s="69">
        <v>19</v>
      </c>
      <c r="B22" s="33">
        <v>582</v>
      </c>
      <c r="C22" s="36" t="s">
        <v>114</v>
      </c>
      <c r="D22" s="36" t="s">
        <v>114</v>
      </c>
      <c r="E22" s="23"/>
      <c r="F22" s="26">
        <v>0</v>
      </c>
      <c r="G22" s="22">
        <f t="shared" si="7"/>
        <v>0</v>
      </c>
      <c r="H22" s="17" t="s">
        <v>54</v>
      </c>
      <c r="I22" s="18" t="s">
        <v>37</v>
      </c>
      <c r="J22" s="16">
        <v>0</v>
      </c>
      <c r="K22" s="45">
        <v>0</v>
      </c>
      <c r="L22" s="20">
        <f>+K22*G22</f>
        <v>0</v>
      </c>
      <c r="M22" s="16">
        <v>0</v>
      </c>
      <c r="N22" s="49">
        <v>0</v>
      </c>
      <c r="O22" s="43">
        <f>+N22*G22</f>
        <v>0</v>
      </c>
      <c r="P22" s="51">
        <f>+N22+K22</f>
        <v>0</v>
      </c>
      <c r="Q22" s="14"/>
      <c r="Y22" s="5" t="s">
        <v>47</v>
      </c>
    </row>
    <row r="23" spans="1:25" ht="14.25">
      <c r="A23" s="69">
        <v>19</v>
      </c>
      <c r="B23" s="33">
        <v>582</v>
      </c>
      <c r="C23" s="36" t="s">
        <v>115</v>
      </c>
      <c r="D23" s="36" t="s">
        <v>115</v>
      </c>
      <c r="E23" s="23"/>
      <c r="F23" s="26">
        <v>0</v>
      </c>
      <c r="G23" s="22">
        <f t="shared" si="7"/>
        <v>0</v>
      </c>
      <c r="H23" s="17" t="s">
        <v>54</v>
      </c>
      <c r="I23" s="18" t="s">
        <v>37</v>
      </c>
      <c r="J23" s="16">
        <v>0</v>
      </c>
      <c r="K23" s="45">
        <v>0</v>
      </c>
      <c r="L23" s="20">
        <f t="shared" si="1"/>
        <v>0</v>
      </c>
      <c r="M23" s="16">
        <v>0</v>
      </c>
      <c r="N23" s="49">
        <v>0</v>
      </c>
      <c r="O23" s="43">
        <f t="shared" si="6"/>
        <v>0</v>
      </c>
      <c r="P23" s="51">
        <f t="shared" si="2"/>
        <v>0</v>
      </c>
      <c r="Q23" s="14"/>
      <c r="Y23" s="5" t="s">
        <v>47</v>
      </c>
    </row>
    <row r="24" spans="1:25" ht="14.25">
      <c r="A24" s="69">
        <v>20</v>
      </c>
      <c r="B24" s="33">
        <v>610</v>
      </c>
      <c r="C24" s="36" t="s">
        <v>19</v>
      </c>
      <c r="D24" s="36" t="s">
        <v>19</v>
      </c>
      <c r="E24" s="23"/>
      <c r="F24" s="26">
        <v>500</v>
      </c>
      <c r="G24" s="22">
        <f t="shared" si="7"/>
        <v>500</v>
      </c>
      <c r="H24" s="17" t="s">
        <v>54</v>
      </c>
      <c r="I24" s="18" t="s">
        <v>37</v>
      </c>
      <c r="J24" s="16">
        <v>0</v>
      </c>
      <c r="K24" s="45">
        <v>1</v>
      </c>
      <c r="L24" s="20">
        <f t="shared" si="1"/>
        <v>500</v>
      </c>
      <c r="M24" s="16">
        <v>0</v>
      </c>
      <c r="N24" s="49">
        <v>0</v>
      </c>
      <c r="O24" s="43">
        <f t="shared" si="6"/>
        <v>0</v>
      </c>
      <c r="P24" s="51">
        <f t="shared" si="2"/>
        <v>1</v>
      </c>
      <c r="Q24" s="14"/>
      <c r="Y24" s="5" t="s">
        <v>49</v>
      </c>
    </row>
    <row r="25" spans="1:25" ht="14.25">
      <c r="A25" s="69">
        <v>21</v>
      </c>
      <c r="B25" s="33">
        <v>642</v>
      </c>
      <c r="C25" s="36" t="s">
        <v>21</v>
      </c>
      <c r="D25" s="36" t="s">
        <v>21</v>
      </c>
      <c r="E25" s="23"/>
      <c r="F25" s="26">
        <v>0</v>
      </c>
      <c r="G25" s="22">
        <f t="shared" si="7"/>
        <v>0</v>
      </c>
      <c r="H25" s="17" t="s">
        <v>54</v>
      </c>
      <c r="I25" s="18" t="s">
        <v>37</v>
      </c>
      <c r="J25" s="16">
        <v>0</v>
      </c>
      <c r="K25" s="45">
        <v>0</v>
      </c>
      <c r="L25" s="20">
        <f t="shared" si="1"/>
        <v>0</v>
      </c>
      <c r="M25" s="16">
        <v>0</v>
      </c>
      <c r="N25" s="49">
        <v>0</v>
      </c>
      <c r="O25" s="43">
        <f t="shared" si="6"/>
        <v>0</v>
      </c>
      <c r="P25" s="51">
        <f t="shared" si="2"/>
        <v>0</v>
      </c>
      <c r="Q25" s="14"/>
      <c r="Y25" s="5" t="s">
        <v>48</v>
      </c>
    </row>
    <row r="26" spans="1:25" ht="14.25">
      <c r="A26" s="69">
        <v>22</v>
      </c>
      <c r="B26" s="33">
        <v>730</v>
      </c>
      <c r="C26" s="36" t="s">
        <v>23</v>
      </c>
      <c r="D26" s="36" t="s">
        <v>23</v>
      </c>
      <c r="E26" s="23"/>
      <c r="F26" s="26">
        <v>250</v>
      </c>
      <c r="G26" s="22">
        <f t="shared" si="7"/>
        <v>250</v>
      </c>
      <c r="H26" s="17" t="s">
        <v>54</v>
      </c>
      <c r="I26" s="18" t="s">
        <v>37</v>
      </c>
      <c r="J26" s="16">
        <v>0</v>
      </c>
      <c r="K26" s="45">
        <v>1</v>
      </c>
      <c r="L26" s="20">
        <f t="shared" si="1"/>
        <v>250</v>
      </c>
      <c r="M26" s="16">
        <v>0</v>
      </c>
      <c r="N26" s="49">
        <v>0</v>
      </c>
      <c r="O26" s="43">
        <f t="shared" si="6"/>
        <v>0</v>
      </c>
      <c r="P26" s="51">
        <f t="shared" si="2"/>
        <v>1</v>
      </c>
      <c r="Q26" s="14"/>
      <c r="Y26" s="5" t="s">
        <v>50</v>
      </c>
    </row>
    <row r="27" spans="1:25" ht="14.25">
      <c r="A27" s="69">
        <v>23</v>
      </c>
      <c r="B27" s="33">
        <v>810</v>
      </c>
      <c r="C27" s="36" t="s">
        <v>29</v>
      </c>
      <c r="D27" s="36" t="s">
        <v>29</v>
      </c>
      <c r="E27" s="23"/>
      <c r="F27" s="26">
        <v>0</v>
      </c>
      <c r="G27" s="22">
        <f t="shared" si="7"/>
        <v>0</v>
      </c>
      <c r="H27" s="17" t="s">
        <v>54</v>
      </c>
      <c r="I27" s="18" t="s">
        <v>37</v>
      </c>
      <c r="J27" s="16">
        <v>0</v>
      </c>
      <c r="K27" s="45">
        <v>0</v>
      </c>
      <c r="L27" s="20">
        <f>+K27*G27</f>
        <v>0</v>
      </c>
      <c r="M27" s="16">
        <v>0</v>
      </c>
      <c r="N27" s="49">
        <v>0</v>
      </c>
      <c r="O27" s="43">
        <f t="shared" si="6"/>
        <v>0</v>
      </c>
      <c r="P27" s="51">
        <f t="shared" si="2"/>
        <v>0</v>
      </c>
      <c r="Q27" s="14"/>
      <c r="Y27" s="5" t="s">
        <v>51</v>
      </c>
    </row>
    <row r="28" spans="1:25" ht="15" thickBot="1">
      <c r="A28" s="70">
        <v>24</v>
      </c>
      <c r="B28" s="35">
        <v>890</v>
      </c>
      <c r="C28" s="38" t="s">
        <v>32</v>
      </c>
      <c r="D28" s="38" t="s">
        <v>32</v>
      </c>
      <c r="E28" s="41"/>
      <c r="F28" s="29">
        <v>0</v>
      </c>
      <c r="G28" s="65">
        <f t="shared" si="7"/>
        <v>0</v>
      </c>
      <c r="H28" s="30" t="s">
        <v>54</v>
      </c>
      <c r="I28" s="31" t="s">
        <v>37</v>
      </c>
      <c r="J28" s="32">
        <v>0</v>
      </c>
      <c r="K28" s="46">
        <v>0</v>
      </c>
      <c r="L28" s="71">
        <f t="shared" si="1"/>
        <v>0</v>
      </c>
      <c r="M28" s="32">
        <v>0</v>
      </c>
      <c r="N28" s="50">
        <v>0</v>
      </c>
      <c r="O28" s="72">
        <f t="shared" si="6"/>
        <v>0</v>
      </c>
      <c r="P28" s="51">
        <f t="shared" si="2"/>
        <v>0</v>
      </c>
      <c r="Q28" s="14"/>
      <c r="Y28" s="5" t="s">
        <v>52</v>
      </c>
    </row>
    <row r="29" ht="12.75">
      <c r="Y29" s="5" t="s">
        <v>53</v>
      </c>
    </row>
    <row r="30" spans="3:25" ht="12.75">
      <c r="C30" t="s">
        <v>62</v>
      </c>
      <c r="F30" s="13" t="s">
        <v>40</v>
      </c>
      <c r="G30" s="12">
        <f>SUM(G7:G28)</f>
        <v>39178.75</v>
      </c>
      <c r="H30" s="12"/>
      <c r="I30" s="77" t="s">
        <v>64</v>
      </c>
      <c r="K30" s="52">
        <f>+L30/G30</f>
        <v>1</v>
      </c>
      <c r="L30" s="12">
        <f>SUM(L7:L28)</f>
        <v>39178.75</v>
      </c>
      <c r="N30" s="53">
        <f>+O30/G30</f>
        <v>0</v>
      </c>
      <c r="O30" s="12">
        <f>SUM(O7:O28)</f>
        <v>0</v>
      </c>
      <c r="Y30" s="5" t="s">
        <v>52</v>
      </c>
    </row>
    <row r="31" spans="1:25" ht="12.75">
      <c r="A31" s="8" t="s">
        <v>61</v>
      </c>
      <c r="B31" s="8"/>
      <c r="I31" s="78">
        <f>+G30-L30-O30</f>
        <v>0</v>
      </c>
      <c r="Y31" s="5" t="s">
        <v>54</v>
      </c>
    </row>
    <row r="32" spans="3:25" ht="12.75">
      <c r="C32" s="236"/>
      <c r="D32" s="236"/>
      <c r="E32" s="236"/>
      <c r="F32" s="236"/>
      <c r="G32" s="236"/>
      <c r="H32" s="236"/>
      <c r="I32" s="236"/>
      <c r="J32" s="236"/>
      <c r="K32" s="236"/>
      <c r="L32" s="236"/>
      <c r="M32" s="236"/>
      <c r="N32" s="236"/>
      <c r="O32" s="236"/>
      <c r="Y32" s="4" t="s">
        <v>16</v>
      </c>
    </row>
    <row r="33" spans="1:15" ht="25.5" customHeight="1">
      <c r="A33" t="s">
        <v>26</v>
      </c>
      <c r="C33" s="249"/>
      <c r="D33" s="249"/>
      <c r="E33" s="249"/>
      <c r="F33" s="249"/>
      <c r="G33" s="249"/>
      <c r="H33" s="249"/>
      <c r="I33" s="249"/>
      <c r="J33" s="249"/>
      <c r="K33" s="249"/>
      <c r="L33" s="249"/>
      <c r="M33" s="249"/>
      <c r="N33" s="249"/>
      <c r="O33" s="249"/>
    </row>
    <row r="34" spans="1:15" ht="25.5" customHeight="1">
      <c r="A34" t="s">
        <v>26</v>
      </c>
      <c r="C34" s="249"/>
      <c r="D34" s="249"/>
      <c r="E34" s="249"/>
      <c r="F34" s="249"/>
      <c r="G34" s="249"/>
      <c r="H34" s="249"/>
      <c r="I34" s="249"/>
      <c r="J34" s="249"/>
      <c r="K34" s="249"/>
      <c r="L34" s="249"/>
      <c r="M34" s="249"/>
      <c r="N34" s="249"/>
      <c r="O34" s="249"/>
    </row>
    <row r="35" spans="1:15" ht="25.5" customHeight="1">
      <c r="A35" t="s">
        <v>26</v>
      </c>
      <c r="C35" s="249"/>
      <c r="D35" s="249"/>
      <c r="E35" s="249"/>
      <c r="F35" s="249"/>
      <c r="G35" s="249"/>
      <c r="H35" s="249"/>
      <c r="I35" s="249"/>
      <c r="J35" s="249"/>
      <c r="K35" s="249"/>
      <c r="L35" s="249"/>
      <c r="M35" s="249"/>
      <c r="N35" s="249"/>
      <c r="O35" s="249"/>
    </row>
    <row r="36" spans="3:25" ht="46.5" customHeight="1">
      <c r="C36" s="256" t="s">
        <v>26</v>
      </c>
      <c r="D36" s="256"/>
      <c r="E36" s="11"/>
      <c r="F36" s="259"/>
      <c r="G36" s="259"/>
      <c r="H36" s="259"/>
      <c r="I36" s="259"/>
      <c r="K36" s="258"/>
      <c r="L36" s="258"/>
      <c r="M36" s="258"/>
      <c r="N36" s="258"/>
      <c r="O36" s="258"/>
      <c r="Y36" s="5"/>
    </row>
    <row r="37" spans="3:21" ht="15" customHeight="1">
      <c r="C37" s="257" t="s">
        <v>70</v>
      </c>
      <c r="D37" s="257"/>
      <c r="E37" s="56"/>
      <c r="F37" s="60" t="s">
        <v>71</v>
      </c>
      <c r="G37" s="60"/>
      <c r="H37" s="60"/>
      <c r="I37" s="60"/>
      <c r="K37" s="254" t="s">
        <v>106</v>
      </c>
      <c r="L37" s="254"/>
      <c r="M37" s="255" t="str">
        <f>LOOKUP(L4,U38:U58,T38:T58)</f>
        <v>Catherine Fletcher</v>
      </c>
      <c r="N37" s="255"/>
      <c r="O37" s="255"/>
      <c r="T37" s="61" t="s">
        <v>101</v>
      </c>
      <c r="U37" s="61" t="s">
        <v>72</v>
      </c>
    </row>
    <row r="38" spans="3:25" ht="14.25">
      <c r="C38" s="55"/>
      <c r="D38" s="55"/>
      <c r="E38" s="56"/>
      <c r="F38" s="57"/>
      <c r="G38" s="58"/>
      <c r="H38" s="59"/>
      <c r="I38" s="59"/>
      <c r="J38" s="59"/>
      <c r="T38" t="s">
        <v>73</v>
      </c>
      <c r="U38" t="s">
        <v>74</v>
      </c>
      <c r="Y38" s="4"/>
    </row>
    <row r="39" spans="3:25" ht="14.25">
      <c r="C39" s="55"/>
      <c r="D39" s="55"/>
      <c r="E39" s="56"/>
      <c r="F39" s="57"/>
      <c r="G39" s="58"/>
      <c r="H39" s="59"/>
      <c r="I39" s="59"/>
      <c r="J39" s="59"/>
      <c r="T39" t="s">
        <v>75</v>
      </c>
      <c r="U39" t="s">
        <v>76</v>
      </c>
      <c r="Y39" s="4"/>
    </row>
    <row r="40" spans="3:25" ht="14.25">
      <c r="C40" s="55"/>
      <c r="D40" s="55"/>
      <c r="E40" s="56"/>
      <c r="F40" s="57"/>
      <c r="G40" s="58"/>
      <c r="H40" s="59"/>
      <c r="I40" s="59"/>
      <c r="J40" s="59"/>
      <c r="T40" t="s">
        <v>75</v>
      </c>
      <c r="U40" t="s">
        <v>79</v>
      </c>
      <c r="Y40" s="4"/>
    </row>
    <row r="41" spans="3:25" ht="14.25">
      <c r="C41" s="55"/>
      <c r="D41" s="55"/>
      <c r="E41" s="56"/>
      <c r="F41" s="57"/>
      <c r="G41" s="58"/>
      <c r="H41" s="59"/>
      <c r="I41" s="59"/>
      <c r="J41" s="59"/>
      <c r="T41" t="s">
        <v>75</v>
      </c>
      <c r="U41" t="s">
        <v>81</v>
      </c>
      <c r="Y41" s="4"/>
    </row>
    <row r="42" spans="3:25" ht="15">
      <c r="C42" s="39" t="s">
        <v>60</v>
      </c>
      <c r="T42" t="s">
        <v>75</v>
      </c>
      <c r="U42" t="s">
        <v>80</v>
      </c>
      <c r="Y42" s="4" t="s">
        <v>54</v>
      </c>
    </row>
    <row r="43" spans="3:21" ht="12.75">
      <c r="C43" s="80">
        <v>0</v>
      </c>
      <c r="D43" s="15" t="s">
        <v>59</v>
      </c>
      <c r="T43" t="s">
        <v>75</v>
      </c>
      <c r="U43" t="s">
        <v>77</v>
      </c>
    </row>
    <row r="44" spans="3:21" ht="12.75">
      <c r="C44" s="81">
        <v>1.1</v>
      </c>
      <c r="D44" s="15" t="s">
        <v>0</v>
      </c>
      <c r="T44" t="s">
        <v>82</v>
      </c>
      <c r="U44" t="s">
        <v>102</v>
      </c>
    </row>
    <row r="45" spans="3:21" ht="12.75">
      <c r="C45" s="81">
        <v>1.2</v>
      </c>
      <c r="D45" s="15" t="s">
        <v>1</v>
      </c>
      <c r="T45" t="s">
        <v>83</v>
      </c>
      <c r="U45" t="s">
        <v>84</v>
      </c>
    </row>
    <row r="46" spans="3:21" ht="12.75">
      <c r="C46" s="81">
        <v>1.3</v>
      </c>
      <c r="D46" s="15" t="s">
        <v>2</v>
      </c>
      <c r="T46" t="s">
        <v>75</v>
      </c>
      <c r="U46" t="s">
        <v>78</v>
      </c>
    </row>
    <row r="47" spans="3:21" ht="12.75">
      <c r="C47" s="81">
        <v>2.1</v>
      </c>
      <c r="D47" s="15" t="s">
        <v>3</v>
      </c>
      <c r="T47" t="s">
        <v>85</v>
      </c>
      <c r="U47" t="s">
        <v>86</v>
      </c>
    </row>
    <row r="48" spans="3:21" ht="12.75">
      <c r="C48" s="81">
        <v>2.2</v>
      </c>
      <c r="D48" s="15" t="s">
        <v>4</v>
      </c>
      <c r="T48" t="s">
        <v>75</v>
      </c>
      <c r="U48" t="s">
        <v>87</v>
      </c>
    </row>
    <row r="49" spans="3:21" ht="12.75">
      <c r="C49" s="81">
        <v>2.3</v>
      </c>
      <c r="D49" s="15" t="s">
        <v>5</v>
      </c>
      <c r="T49" t="s">
        <v>88</v>
      </c>
      <c r="U49" t="s">
        <v>89</v>
      </c>
    </row>
    <row r="50" spans="3:21" ht="12.75">
      <c r="C50" s="81">
        <v>3.1</v>
      </c>
      <c r="D50" s="15" t="s">
        <v>6</v>
      </c>
      <c r="T50" t="s">
        <v>75</v>
      </c>
      <c r="U50" t="s">
        <v>90</v>
      </c>
    </row>
    <row r="51" spans="3:21" ht="12.75">
      <c r="C51" s="81">
        <v>3.2</v>
      </c>
      <c r="D51" s="15" t="s">
        <v>7</v>
      </c>
      <c r="T51" t="s">
        <v>82</v>
      </c>
      <c r="U51" t="s">
        <v>91</v>
      </c>
    </row>
    <row r="52" spans="3:21" ht="12.75">
      <c r="C52" s="81">
        <v>3.3</v>
      </c>
      <c r="D52" s="15" t="s">
        <v>9</v>
      </c>
      <c r="T52" t="s">
        <v>99</v>
      </c>
      <c r="U52" t="s">
        <v>100</v>
      </c>
    </row>
    <row r="53" spans="3:21" ht="12.75">
      <c r="C53" s="81">
        <v>3.4</v>
      </c>
      <c r="D53" s="15" t="s">
        <v>10</v>
      </c>
      <c r="T53" t="s">
        <v>82</v>
      </c>
      <c r="U53" t="s">
        <v>92</v>
      </c>
    </row>
    <row r="54" spans="3:21" ht="12.75">
      <c r="C54" s="81">
        <v>4.1</v>
      </c>
      <c r="D54" s="15" t="s">
        <v>11</v>
      </c>
      <c r="T54" t="s">
        <v>75</v>
      </c>
      <c r="U54" t="s">
        <v>93</v>
      </c>
    </row>
    <row r="55" spans="3:21" ht="12.75">
      <c r="C55" s="81">
        <v>4.2</v>
      </c>
      <c r="D55" s="15" t="s">
        <v>13</v>
      </c>
      <c r="T55" t="s">
        <v>75</v>
      </c>
      <c r="U55" t="s">
        <v>94</v>
      </c>
    </row>
    <row r="56" spans="3:21" ht="12.75">
      <c r="C56" s="81">
        <v>4.3</v>
      </c>
      <c r="D56" s="15" t="s">
        <v>15</v>
      </c>
      <c r="T56" t="s">
        <v>75</v>
      </c>
      <c r="U56" t="s">
        <v>95</v>
      </c>
    </row>
    <row r="57" spans="3:21" ht="12.75">
      <c r="C57" s="81">
        <v>4.4</v>
      </c>
      <c r="D57" s="15" t="s">
        <v>17</v>
      </c>
      <c r="T57" t="s">
        <v>82</v>
      </c>
      <c r="U57" t="s">
        <v>98</v>
      </c>
    </row>
    <row r="58" spans="3:21" ht="12.75">
      <c r="C58" s="81">
        <v>4.5</v>
      </c>
      <c r="D58" s="15" t="s">
        <v>18</v>
      </c>
      <c r="T58" t="s">
        <v>96</v>
      </c>
      <c r="U58" t="s">
        <v>97</v>
      </c>
    </row>
    <row r="59" spans="3:4" ht="12.75">
      <c r="C59" s="81">
        <v>4.6</v>
      </c>
      <c r="D59" s="15" t="s">
        <v>20</v>
      </c>
    </row>
    <row r="60" spans="3:4" ht="12.75">
      <c r="C60" s="81">
        <v>4.7</v>
      </c>
      <c r="D60" s="15" t="s">
        <v>22</v>
      </c>
    </row>
    <row r="61" spans="3:4" ht="12.75">
      <c r="C61" s="81">
        <v>5.1</v>
      </c>
      <c r="D61" s="15" t="s">
        <v>24</v>
      </c>
    </row>
    <row r="62" spans="3:4" ht="12.75" thickBot="1">
      <c r="C62" s="82">
        <v>5.2</v>
      </c>
      <c r="D62" s="15" t="s">
        <v>25</v>
      </c>
    </row>
  </sheetData>
  <sheetProtection/>
  <mergeCells count="16">
    <mergeCell ref="K37:L37"/>
    <mergeCell ref="M37:O37"/>
    <mergeCell ref="C36:D36"/>
    <mergeCell ref="C37:D37"/>
    <mergeCell ref="K36:O36"/>
    <mergeCell ref="F36:I36"/>
    <mergeCell ref="A1:O1"/>
    <mergeCell ref="A2:O2"/>
    <mergeCell ref="C34:O34"/>
    <mergeCell ref="C35:O35"/>
    <mergeCell ref="C32:O32"/>
    <mergeCell ref="C33:O33"/>
    <mergeCell ref="D4:E4"/>
    <mergeCell ref="I4:K4"/>
    <mergeCell ref="L4:O4"/>
    <mergeCell ref="G4:H4"/>
  </mergeCells>
  <dataValidations count="5">
    <dataValidation type="list" allowBlank="1" showInputMessage="1" showErrorMessage="1" sqref="A33:B35">
      <formula1>$A$7:$A$28</formula1>
    </dataValidation>
    <dataValidation type="list" allowBlank="1" showInputMessage="1" showErrorMessage="1" sqref="L4">
      <formula1>$U$38:$U$58</formula1>
    </dataValidation>
    <dataValidation type="list" allowBlank="1" showInputMessage="1" showErrorMessage="1" errorTitle="Select A Funding Source" sqref="H7:H14 H16:H28">
      <formula1>$Y$19:$Y$42</formula1>
    </dataValidation>
    <dataValidation type="list" allowBlank="1" showInputMessage="1" showErrorMessage="1" errorTitle="Must Select!" error="If request is for one year select &quot;one-time.  If the request is for greater than one year, select re-occuring." sqref="I7:I14 I16:I28">
      <formula1>$AD$7:$AD$8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J7:J14 M7:M14 M16:M28 J16:J28">
      <formula1>$C$43:$C$62</formula1>
    </dataValidation>
  </dataValidations>
  <printOptions horizontalCentered="1" verticalCentered="1"/>
  <pageMargins left="0.25" right="0.25" top="1" bottom="0.66" header="0.5" footer="0.5"/>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A3:B21"/>
  <sheetViews>
    <sheetView zoomScalePageLayoutView="0" workbookViewId="0" topLeftCell="A1">
      <selection activeCell="A1" sqref="A1:L1"/>
    </sheetView>
  </sheetViews>
  <sheetFormatPr defaultColWidth="9.140625" defaultRowHeight="12.75"/>
  <sheetData>
    <row r="3" spans="1:2" ht="12.75">
      <c r="A3" s="1">
        <v>1.1</v>
      </c>
      <c r="B3" s="15" t="s">
        <v>0</v>
      </c>
    </row>
    <row r="4" spans="1:2" ht="12.75">
      <c r="A4" s="1">
        <v>1.2</v>
      </c>
      <c r="B4" s="15" t="s">
        <v>1</v>
      </c>
    </row>
    <row r="5" spans="1:2" ht="12.75">
      <c r="A5" s="1">
        <v>1.3</v>
      </c>
      <c r="B5" s="15" t="s">
        <v>2</v>
      </c>
    </row>
    <row r="6" spans="1:2" ht="12.75">
      <c r="A6" s="1">
        <v>2.1</v>
      </c>
      <c r="B6" s="15" t="s">
        <v>3</v>
      </c>
    </row>
    <row r="7" spans="1:2" ht="12.75">
      <c r="A7" s="1">
        <v>2.2</v>
      </c>
      <c r="B7" s="15" t="s">
        <v>4</v>
      </c>
    </row>
    <row r="8" spans="1:2" ht="12.75">
      <c r="A8" s="1">
        <v>2.3</v>
      </c>
      <c r="B8" s="15" t="s">
        <v>5</v>
      </c>
    </row>
    <row r="9" spans="1:2" ht="12.75">
      <c r="A9" s="1">
        <v>3.1</v>
      </c>
      <c r="B9" s="15" t="s">
        <v>6</v>
      </c>
    </row>
    <row r="10" spans="1:2" ht="12.75">
      <c r="A10" s="1">
        <v>3.2</v>
      </c>
      <c r="B10" s="15" t="s">
        <v>7</v>
      </c>
    </row>
    <row r="11" spans="1:2" ht="12.75">
      <c r="A11" s="1">
        <v>3.3</v>
      </c>
      <c r="B11" s="15" t="s">
        <v>9</v>
      </c>
    </row>
    <row r="12" spans="1:2" ht="12.75">
      <c r="A12" s="1">
        <v>3.4</v>
      </c>
      <c r="B12" s="15" t="s">
        <v>10</v>
      </c>
    </row>
    <row r="13" spans="1:2" ht="12.75">
      <c r="A13" s="1">
        <v>4.1</v>
      </c>
      <c r="B13" s="15" t="s">
        <v>11</v>
      </c>
    </row>
    <row r="14" spans="1:2" ht="12.75">
      <c r="A14" s="1">
        <v>4.2</v>
      </c>
      <c r="B14" s="15" t="s">
        <v>13</v>
      </c>
    </row>
    <row r="15" spans="1:2" ht="12.75">
      <c r="A15" s="1">
        <v>4.3</v>
      </c>
      <c r="B15" s="15" t="s">
        <v>15</v>
      </c>
    </row>
    <row r="16" spans="1:2" ht="12.75">
      <c r="A16" s="1">
        <v>4.4</v>
      </c>
      <c r="B16" s="15" t="s">
        <v>17</v>
      </c>
    </row>
    <row r="17" spans="1:2" ht="12.75">
      <c r="A17" s="1">
        <v>4.5</v>
      </c>
      <c r="B17" s="15" t="s">
        <v>18</v>
      </c>
    </row>
    <row r="18" spans="1:2" ht="12.75">
      <c r="A18" s="1">
        <v>4.6</v>
      </c>
      <c r="B18" s="15" t="s">
        <v>20</v>
      </c>
    </row>
    <row r="19" spans="1:2" ht="12.75">
      <c r="A19" s="1">
        <v>4.7</v>
      </c>
      <c r="B19" s="15" t="s">
        <v>22</v>
      </c>
    </row>
    <row r="20" spans="1:2" ht="12.75">
      <c r="A20" s="1">
        <v>5.1</v>
      </c>
      <c r="B20" s="15" t="s">
        <v>24</v>
      </c>
    </row>
    <row r="21" spans="1:2" ht="12.75" thickBot="1">
      <c r="A21" s="6">
        <v>5.2</v>
      </c>
      <c r="B21" s="15" t="s">
        <v>25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57"/>
    <pageSetUpPr fitToPage="1"/>
  </sheetPr>
  <dimension ref="A1:Z62"/>
  <sheetViews>
    <sheetView zoomScale="70" zoomScaleNormal="70" zoomScalePageLayoutView="0" workbookViewId="0" topLeftCell="A1">
      <selection activeCell="D13" sqref="D13"/>
    </sheetView>
  </sheetViews>
  <sheetFormatPr defaultColWidth="9.140625" defaultRowHeight="12.75"/>
  <cols>
    <col min="1" max="1" width="5.7109375" style="0" customWidth="1"/>
    <col min="2" max="2" width="4.421875" style="0" customWidth="1"/>
    <col min="3" max="3" width="28.8515625" style="0" customWidth="1"/>
    <col min="4" max="4" width="55.140625" style="0" customWidth="1"/>
    <col min="5" max="5" width="6.28125" style="0" customWidth="1"/>
    <col min="6" max="10" width="15.7109375" style="0" customWidth="1"/>
    <col min="11" max="11" width="6.421875" style="0" bestFit="1" customWidth="1"/>
    <col min="12" max="12" width="7.140625" style="7" customWidth="1"/>
    <col min="13" max="13" width="15.7109375" style="0" customWidth="1"/>
    <col min="15" max="15" width="12.140625" style="0" bestFit="1" customWidth="1"/>
    <col min="16" max="16" width="22.28125" style="0" bestFit="1" customWidth="1"/>
    <col min="17" max="17" width="9.57421875" style="0" bestFit="1" customWidth="1"/>
    <col min="18" max="18" width="12.00390625" style="0" customWidth="1"/>
  </cols>
  <sheetData>
    <row r="1" spans="1:13" ht="22.5">
      <c r="A1" s="229" t="s">
        <v>56</v>
      </c>
      <c r="B1" s="229"/>
      <c r="C1" s="229"/>
      <c r="D1" s="229"/>
      <c r="E1" s="229"/>
      <c r="F1" s="229"/>
      <c r="G1" s="229"/>
      <c r="H1" s="229"/>
      <c r="I1" s="229"/>
      <c r="J1" s="229"/>
      <c r="K1" s="229"/>
      <c r="L1" s="229"/>
      <c r="M1" s="229"/>
    </row>
    <row r="2" spans="1:20" ht="17.25">
      <c r="A2" s="260" t="s">
        <v>57</v>
      </c>
      <c r="B2" s="260"/>
      <c r="C2" s="260"/>
      <c r="D2" s="260"/>
      <c r="E2" s="260"/>
      <c r="F2" s="260"/>
      <c r="G2" s="260"/>
      <c r="H2" s="260"/>
      <c r="I2" s="260"/>
      <c r="J2" s="260"/>
      <c r="K2" s="260"/>
      <c r="L2" s="260"/>
      <c r="M2" s="260"/>
      <c r="T2" s="10"/>
    </row>
    <row r="3" spans="3:20" ht="18.75" customHeight="1">
      <c r="C3" s="63"/>
      <c r="J3" s="104" t="s">
        <v>67</v>
      </c>
      <c r="T3" s="10"/>
    </row>
    <row r="4" spans="1:20" ht="19.5">
      <c r="A4" s="267" t="s">
        <v>68</v>
      </c>
      <c r="B4" s="267"/>
      <c r="C4" s="267"/>
      <c r="D4" s="102" t="s">
        <v>103</v>
      </c>
      <c r="F4" s="64" t="s">
        <v>104</v>
      </c>
      <c r="G4" s="103" t="s">
        <v>122</v>
      </c>
      <c r="H4" s="251" t="s">
        <v>69</v>
      </c>
      <c r="I4" s="251"/>
      <c r="J4" s="268" t="s">
        <v>91</v>
      </c>
      <c r="K4" s="268"/>
      <c r="L4" s="268"/>
      <c r="M4" s="268"/>
      <c r="N4" s="101"/>
      <c r="O4" s="101"/>
      <c r="P4" s="101"/>
      <c r="T4" s="10"/>
    </row>
    <row r="5" spans="8:18" ht="19.5" customHeight="1" thickBot="1">
      <c r="H5" s="54" t="s">
        <v>67</v>
      </c>
      <c r="I5" s="54" t="s">
        <v>26</v>
      </c>
      <c r="J5" s="54"/>
      <c r="K5" s="54" t="s">
        <v>67</v>
      </c>
      <c r="P5" s="73" t="s">
        <v>40</v>
      </c>
      <c r="Q5" s="40" t="s">
        <v>112</v>
      </c>
      <c r="R5" s="73" t="s">
        <v>107</v>
      </c>
    </row>
    <row r="6" spans="1:19" ht="12.75">
      <c r="A6" s="114" t="s">
        <v>61</v>
      </c>
      <c r="B6" s="269" t="s">
        <v>117</v>
      </c>
      <c r="C6" s="270"/>
      <c r="D6" s="28" t="s">
        <v>118</v>
      </c>
      <c r="E6" s="47" t="s">
        <v>34</v>
      </c>
      <c r="F6" s="47" t="s">
        <v>35</v>
      </c>
      <c r="G6" s="90" t="s">
        <v>36</v>
      </c>
      <c r="H6" s="28" t="s">
        <v>44</v>
      </c>
      <c r="I6" s="117" t="s">
        <v>125</v>
      </c>
      <c r="J6" s="94" t="s">
        <v>120</v>
      </c>
      <c r="K6" s="95" t="s">
        <v>124</v>
      </c>
      <c r="L6" s="28" t="s">
        <v>43</v>
      </c>
      <c r="M6" s="96"/>
      <c r="P6" s="73" t="s">
        <v>111</v>
      </c>
      <c r="Q6" s="73" t="s">
        <v>109</v>
      </c>
      <c r="R6" s="73" t="s">
        <v>108</v>
      </c>
      <c r="S6" s="73" t="s">
        <v>110</v>
      </c>
    </row>
    <row r="7" spans="1:26" ht="27" customHeight="1">
      <c r="A7" s="69">
        <v>1</v>
      </c>
      <c r="B7" s="84">
        <v>100</v>
      </c>
      <c r="C7" s="85" t="s">
        <v>116</v>
      </c>
      <c r="D7" s="124" t="s">
        <v>126</v>
      </c>
      <c r="E7" s="118">
        <v>1</v>
      </c>
      <c r="F7" s="105">
        <v>25000</v>
      </c>
      <c r="G7" s="91">
        <f>+P7</f>
        <v>35737.5</v>
      </c>
      <c r="H7" s="125" t="s">
        <v>12</v>
      </c>
      <c r="I7" s="89">
        <f>(+G7)-J7</f>
        <v>29999.5</v>
      </c>
      <c r="J7" s="98">
        <v>5738</v>
      </c>
      <c r="K7" s="69">
        <v>4.4</v>
      </c>
      <c r="L7" s="45">
        <v>1</v>
      </c>
      <c r="M7" s="110">
        <f>+L7*G7</f>
        <v>35737.5</v>
      </c>
      <c r="P7" s="75">
        <f aca="true" t="shared" si="0" ref="P7:P14">+F7+(F7*Q7)+R7</f>
        <v>35737.5</v>
      </c>
      <c r="Q7" s="74">
        <f>0.166+0.007+0.002+0.0145</f>
        <v>0.18950000000000003</v>
      </c>
      <c r="R7" s="3">
        <f aca="true" t="shared" si="1" ref="R7:R14">+S7*E7</f>
        <v>6000</v>
      </c>
      <c r="S7" s="2">
        <v>6000</v>
      </c>
      <c r="Z7" s="10" t="s">
        <v>37</v>
      </c>
    </row>
    <row r="8" spans="1:26" ht="27" customHeight="1">
      <c r="A8" s="69">
        <v>2</v>
      </c>
      <c r="B8" s="84">
        <v>100</v>
      </c>
      <c r="C8" s="85" t="s">
        <v>116</v>
      </c>
      <c r="D8" s="124" t="s">
        <v>26</v>
      </c>
      <c r="E8" s="118">
        <v>0</v>
      </c>
      <c r="F8" s="106">
        <v>0</v>
      </c>
      <c r="G8" s="92">
        <f aca="true" t="shared" si="2" ref="G8:G14">+P8</f>
        <v>0</v>
      </c>
      <c r="H8" s="125" t="s">
        <v>54</v>
      </c>
      <c r="I8" s="22">
        <f aca="true" t="shared" si="3" ref="I8:I28">(+G8)-J8</f>
        <v>0</v>
      </c>
      <c r="J8" s="99">
        <v>0</v>
      </c>
      <c r="K8" s="69">
        <v>0</v>
      </c>
      <c r="L8" s="45">
        <v>0</v>
      </c>
      <c r="M8" s="108">
        <f aca="true" t="shared" si="4" ref="M8:M28">+L8*G8</f>
        <v>0</v>
      </c>
      <c r="P8" s="75">
        <f t="shared" si="0"/>
        <v>0</v>
      </c>
      <c r="Q8" s="74">
        <f>0.166+0.007+0.002+0.0145</f>
        <v>0.18950000000000003</v>
      </c>
      <c r="R8" s="3">
        <f t="shared" si="1"/>
        <v>0</v>
      </c>
      <c r="S8" s="2">
        <v>6000</v>
      </c>
      <c r="Z8" s="10" t="s">
        <v>38</v>
      </c>
    </row>
    <row r="9" spans="1:19" ht="27" customHeight="1">
      <c r="A9" s="69">
        <v>3</v>
      </c>
      <c r="B9" s="84">
        <v>100</v>
      </c>
      <c r="C9" s="85" t="s">
        <v>116</v>
      </c>
      <c r="D9" s="124" t="s">
        <v>26</v>
      </c>
      <c r="E9" s="118">
        <v>0</v>
      </c>
      <c r="F9" s="106">
        <v>0</v>
      </c>
      <c r="G9" s="92">
        <f t="shared" si="2"/>
        <v>0</v>
      </c>
      <c r="H9" s="125" t="s">
        <v>54</v>
      </c>
      <c r="I9" s="22">
        <f t="shared" si="3"/>
        <v>0</v>
      </c>
      <c r="J9" s="99">
        <v>0</v>
      </c>
      <c r="K9" s="69">
        <v>0</v>
      </c>
      <c r="L9" s="45">
        <v>0</v>
      </c>
      <c r="M9" s="108">
        <f t="shared" si="4"/>
        <v>0</v>
      </c>
      <c r="P9" s="75">
        <f t="shared" si="0"/>
        <v>0</v>
      </c>
      <c r="Q9" s="74">
        <f>0.166+0.007+0.002+0.0145</f>
        <v>0.18950000000000003</v>
      </c>
      <c r="R9" s="3">
        <f t="shared" si="1"/>
        <v>0</v>
      </c>
      <c r="S9" s="2">
        <v>6000</v>
      </c>
    </row>
    <row r="10" spans="1:19" ht="27" customHeight="1">
      <c r="A10" s="69">
        <v>4</v>
      </c>
      <c r="B10" s="84">
        <v>100</v>
      </c>
      <c r="C10" s="85" t="s">
        <v>116</v>
      </c>
      <c r="D10" s="124" t="s">
        <v>26</v>
      </c>
      <c r="E10" s="118">
        <v>0</v>
      </c>
      <c r="F10" s="106">
        <v>0</v>
      </c>
      <c r="G10" s="92">
        <f t="shared" si="2"/>
        <v>0</v>
      </c>
      <c r="H10" s="125" t="s">
        <v>54</v>
      </c>
      <c r="I10" s="22">
        <f t="shared" si="3"/>
        <v>0</v>
      </c>
      <c r="J10" s="99">
        <v>0</v>
      </c>
      <c r="K10" s="69">
        <v>0</v>
      </c>
      <c r="L10" s="45">
        <v>0</v>
      </c>
      <c r="M10" s="108">
        <f t="shared" si="4"/>
        <v>0</v>
      </c>
      <c r="P10" s="75">
        <f t="shared" si="0"/>
        <v>0</v>
      </c>
      <c r="Q10" s="74">
        <f>0.166+0.007+0.002+0.0145</f>
        <v>0.18950000000000003</v>
      </c>
      <c r="R10" s="3">
        <f t="shared" si="1"/>
        <v>0</v>
      </c>
      <c r="S10" s="2">
        <v>6000</v>
      </c>
    </row>
    <row r="11" spans="1:19" ht="27" customHeight="1">
      <c r="A11" s="69">
        <v>5</v>
      </c>
      <c r="B11" s="84">
        <v>100</v>
      </c>
      <c r="C11" s="85" t="s">
        <v>116</v>
      </c>
      <c r="D11" s="124" t="s">
        <v>26</v>
      </c>
      <c r="E11" s="118">
        <v>0</v>
      </c>
      <c r="F11" s="106">
        <v>0</v>
      </c>
      <c r="G11" s="92">
        <f t="shared" si="2"/>
        <v>0</v>
      </c>
      <c r="H11" s="125" t="s">
        <v>54</v>
      </c>
      <c r="I11" s="22">
        <f t="shared" si="3"/>
        <v>0</v>
      </c>
      <c r="J11" s="99">
        <v>0</v>
      </c>
      <c r="K11" s="69">
        <v>0</v>
      </c>
      <c r="L11" s="45">
        <v>0</v>
      </c>
      <c r="M11" s="108">
        <f t="shared" si="4"/>
        <v>0</v>
      </c>
      <c r="P11" s="75">
        <f t="shared" si="0"/>
        <v>0</v>
      </c>
      <c r="Q11" s="74">
        <f>0.166+0.007+0.002+0.0145</f>
        <v>0.18950000000000003</v>
      </c>
      <c r="R11" s="3">
        <f t="shared" si="1"/>
        <v>0</v>
      </c>
      <c r="S11" s="2">
        <v>6000</v>
      </c>
    </row>
    <row r="12" spans="1:19" ht="27" customHeight="1">
      <c r="A12" s="69">
        <v>6</v>
      </c>
      <c r="B12" s="84">
        <v>100</v>
      </c>
      <c r="C12" s="85" t="s">
        <v>27</v>
      </c>
      <c r="D12" s="124" t="s">
        <v>131</v>
      </c>
      <c r="E12" s="118">
        <v>0</v>
      </c>
      <c r="F12" s="106">
        <v>2500</v>
      </c>
      <c r="G12" s="92">
        <f t="shared" si="2"/>
        <v>2591.25</v>
      </c>
      <c r="H12" s="125" t="s">
        <v>54</v>
      </c>
      <c r="I12" s="22">
        <f t="shared" si="3"/>
        <v>2591.25</v>
      </c>
      <c r="J12" s="99">
        <v>0</v>
      </c>
      <c r="K12" s="69">
        <v>4.4</v>
      </c>
      <c r="L12" s="45">
        <v>1</v>
      </c>
      <c r="M12" s="108">
        <f t="shared" si="4"/>
        <v>2591.25</v>
      </c>
      <c r="P12" s="75">
        <f t="shared" si="0"/>
        <v>2591.25</v>
      </c>
      <c r="Q12" s="74">
        <f>0.013+0.007+0.002+0.0145</f>
        <v>0.0365</v>
      </c>
      <c r="R12" s="3">
        <f t="shared" si="1"/>
        <v>0</v>
      </c>
      <c r="S12" s="2">
        <f>SUM(V12:W12)</f>
        <v>0</v>
      </c>
    </row>
    <row r="13" spans="1:19" ht="27" customHeight="1">
      <c r="A13" s="69">
        <v>7</v>
      </c>
      <c r="B13" s="84">
        <v>100</v>
      </c>
      <c r="C13" s="85" t="s">
        <v>27</v>
      </c>
      <c r="D13" s="124" t="s">
        <v>26</v>
      </c>
      <c r="E13" s="118">
        <v>0</v>
      </c>
      <c r="F13" s="106">
        <v>0</v>
      </c>
      <c r="G13" s="92">
        <f t="shared" si="2"/>
        <v>0</v>
      </c>
      <c r="H13" s="125" t="s">
        <v>54</v>
      </c>
      <c r="I13" s="22">
        <f t="shared" si="3"/>
        <v>0</v>
      </c>
      <c r="J13" s="99">
        <v>0</v>
      </c>
      <c r="K13" s="69">
        <v>0</v>
      </c>
      <c r="L13" s="45">
        <v>0</v>
      </c>
      <c r="M13" s="108">
        <f t="shared" si="4"/>
        <v>0</v>
      </c>
      <c r="P13" s="75">
        <f t="shared" si="0"/>
        <v>0</v>
      </c>
      <c r="Q13" s="74">
        <f>0.013+0.007+0.002+0.0145</f>
        <v>0.0365</v>
      </c>
      <c r="R13" s="3">
        <f t="shared" si="1"/>
        <v>0</v>
      </c>
      <c r="S13" s="2">
        <f>SUM(V13:W13)</f>
        <v>0</v>
      </c>
    </row>
    <row r="14" spans="1:19" ht="27" customHeight="1" thickBot="1">
      <c r="A14" s="69">
        <v>8</v>
      </c>
      <c r="B14" s="84">
        <v>100</v>
      </c>
      <c r="C14" s="85" t="s">
        <v>113</v>
      </c>
      <c r="D14" s="124" t="s">
        <v>132</v>
      </c>
      <c r="E14" s="118">
        <v>1</v>
      </c>
      <c r="F14" s="106">
        <v>100</v>
      </c>
      <c r="G14" s="92">
        <f t="shared" si="2"/>
        <v>100</v>
      </c>
      <c r="H14" s="125" t="s">
        <v>54</v>
      </c>
      <c r="I14" s="22">
        <f t="shared" si="3"/>
        <v>0</v>
      </c>
      <c r="J14" s="99">
        <v>100</v>
      </c>
      <c r="K14" s="70">
        <v>4.4</v>
      </c>
      <c r="L14" s="46">
        <v>1</v>
      </c>
      <c r="M14" s="109">
        <f t="shared" si="4"/>
        <v>100</v>
      </c>
      <c r="P14" s="75">
        <f t="shared" si="0"/>
        <v>100</v>
      </c>
      <c r="Q14" s="76">
        <v>0</v>
      </c>
      <c r="R14" s="3">
        <f t="shared" si="1"/>
        <v>0</v>
      </c>
      <c r="S14" s="2">
        <f>SUM(V14:W14)</f>
        <v>0</v>
      </c>
    </row>
    <row r="15" spans="1:18" ht="12.75" thickBot="1">
      <c r="A15" s="115"/>
      <c r="B15" s="271" t="s">
        <v>8</v>
      </c>
      <c r="C15" s="272"/>
      <c r="D15" s="116" t="s">
        <v>119</v>
      </c>
      <c r="E15" s="264"/>
      <c r="F15" s="265"/>
      <c r="G15" s="265"/>
      <c r="H15" s="265"/>
      <c r="I15" s="265"/>
      <c r="J15" s="265"/>
      <c r="K15" s="266"/>
      <c r="L15" s="266"/>
      <c r="M15" s="119">
        <f t="shared" si="4"/>
        <v>0</v>
      </c>
      <c r="P15" s="3" t="s">
        <v>26</v>
      </c>
      <c r="Q15" t="s">
        <v>26</v>
      </c>
      <c r="R15" s="3" t="s">
        <v>26</v>
      </c>
    </row>
    <row r="16" spans="1:13" ht="27" customHeight="1">
      <c r="A16" s="69">
        <v>9</v>
      </c>
      <c r="B16" s="33">
        <v>300</v>
      </c>
      <c r="C16" s="36" t="s">
        <v>121</v>
      </c>
      <c r="D16" s="122" t="s">
        <v>135</v>
      </c>
      <c r="E16" s="23"/>
      <c r="F16" s="106">
        <v>250</v>
      </c>
      <c r="G16" s="92">
        <f>+F16</f>
        <v>250</v>
      </c>
      <c r="H16" s="125" t="s">
        <v>54</v>
      </c>
      <c r="I16" s="22">
        <f t="shared" si="3"/>
        <v>0</v>
      </c>
      <c r="J16" s="99">
        <v>250</v>
      </c>
      <c r="K16" s="67">
        <v>0</v>
      </c>
      <c r="L16" s="97">
        <v>0</v>
      </c>
      <c r="M16" s="108">
        <f t="shared" si="4"/>
        <v>0</v>
      </c>
    </row>
    <row r="17" spans="1:13" ht="27" customHeight="1">
      <c r="A17" s="69">
        <v>10</v>
      </c>
      <c r="B17" s="33">
        <v>430</v>
      </c>
      <c r="C17" s="36" t="s">
        <v>14</v>
      </c>
      <c r="D17" s="122" t="s">
        <v>26</v>
      </c>
      <c r="E17" s="23"/>
      <c r="F17" s="106">
        <v>0</v>
      </c>
      <c r="G17" s="92">
        <f aca="true" t="shared" si="5" ref="G17:G28">+F17</f>
        <v>0</v>
      </c>
      <c r="H17" s="125" t="s">
        <v>54</v>
      </c>
      <c r="I17" s="22">
        <f t="shared" si="3"/>
        <v>0</v>
      </c>
      <c r="J17" s="99">
        <v>0</v>
      </c>
      <c r="K17" s="69">
        <v>0</v>
      </c>
      <c r="L17" s="45">
        <v>0</v>
      </c>
      <c r="M17" s="108">
        <f t="shared" si="4"/>
        <v>0</v>
      </c>
    </row>
    <row r="18" spans="1:21" ht="27" customHeight="1">
      <c r="A18" s="69">
        <v>14</v>
      </c>
      <c r="B18" s="33">
        <v>530</v>
      </c>
      <c r="C18" s="36" t="s">
        <v>30</v>
      </c>
      <c r="D18" s="122" t="s">
        <v>26</v>
      </c>
      <c r="E18" s="23"/>
      <c r="F18" s="106">
        <v>0</v>
      </c>
      <c r="G18" s="92">
        <f t="shared" si="5"/>
        <v>0</v>
      </c>
      <c r="H18" s="125" t="s">
        <v>54</v>
      </c>
      <c r="I18" s="22">
        <f t="shared" si="3"/>
        <v>0</v>
      </c>
      <c r="J18" s="99">
        <v>0</v>
      </c>
      <c r="K18" s="69">
        <v>0</v>
      </c>
      <c r="L18" s="45">
        <v>0</v>
      </c>
      <c r="M18" s="108">
        <f t="shared" si="4"/>
        <v>0</v>
      </c>
      <c r="U18" t="s">
        <v>44</v>
      </c>
    </row>
    <row r="19" spans="1:21" ht="27" customHeight="1">
      <c r="A19" s="69">
        <v>15</v>
      </c>
      <c r="B19" s="34">
        <v>530</v>
      </c>
      <c r="C19" s="37" t="s">
        <v>33</v>
      </c>
      <c r="D19" s="122" t="s">
        <v>26</v>
      </c>
      <c r="E19" s="23"/>
      <c r="F19" s="106">
        <v>0</v>
      </c>
      <c r="G19" s="92">
        <f t="shared" si="5"/>
        <v>0</v>
      </c>
      <c r="H19" s="125" t="s">
        <v>54</v>
      </c>
      <c r="I19" s="22">
        <f t="shared" si="3"/>
        <v>0</v>
      </c>
      <c r="J19" s="99">
        <v>0</v>
      </c>
      <c r="K19" s="69">
        <v>0</v>
      </c>
      <c r="L19" s="45">
        <v>0</v>
      </c>
      <c r="M19" s="108">
        <f t="shared" si="4"/>
        <v>0</v>
      </c>
      <c r="U19" s="4" t="s">
        <v>12</v>
      </c>
    </row>
    <row r="20" spans="1:21" ht="27" customHeight="1">
      <c r="A20" s="69">
        <v>16</v>
      </c>
      <c r="B20" s="33">
        <v>540</v>
      </c>
      <c r="C20" s="36" t="s">
        <v>28</v>
      </c>
      <c r="D20" s="122" t="s">
        <v>26</v>
      </c>
      <c r="E20" s="23"/>
      <c r="F20" s="106">
        <v>0</v>
      </c>
      <c r="G20" s="92">
        <f t="shared" si="5"/>
        <v>0</v>
      </c>
      <c r="H20" s="125" t="s">
        <v>54</v>
      </c>
      <c r="I20" s="22">
        <f t="shared" si="3"/>
        <v>0</v>
      </c>
      <c r="J20" s="99">
        <v>0</v>
      </c>
      <c r="K20" s="69">
        <v>0</v>
      </c>
      <c r="L20" s="45">
        <v>0</v>
      </c>
      <c r="M20" s="108">
        <f t="shared" si="4"/>
        <v>0</v>
      </c>
      <c r="U20" s="4" t="s">
        <v>45</v>
      </c>
    </row>
    <row r="21" spans="1:21" ht="27" customHeight="1">
      <c r="A21" s="69">
        <v>17</v>
      </c>
      <c r="B21" s="33">
        <v>550</v>
      </c>
      <c r="C21" s="36" t="s">
        <v>31</v>
      </c>
      <c r="D21" s="122" t="s">
        <v>134</v>
      </c>
      <c r="E21" s="23"/>
      <c r="F21" s="106">
        <v>500</v>
      </c>
      <c r="G21" s="92">
        <f t="shared" si="5"/>
        <v>500</v>
      </c>
      <c r="H21" s="125" t="s">
        <v>54</v>
      </c>
      <c r="I21" s="22">
        <f t="shared" si="3"/>
        <v>500</v>
      </c>
      <c r="J21" s="99">
        <v>0</v>
      </c>
      <c r="K21" s="69">
        <v>0</v>
      </c>
      <c r="L21" s="45">
        <v>0</v>
      </c>
      <c r="M21" s="108">
        <f t="shared" si="4"/>
        <v>0</v>
      </c>
      <c r="U21" s="5" t="s">
        <v>46</v>
      </c>
    </row>
    <row r="22" spans="1:21" ht="27" customHeight="1">
      <c r="A22" s="69">
        <v>19</v>
      </c>
      <c r="B22" s="33">
        <v>582</v>
      </c>
      <c r="C22" s="36" t="s">
        <v>114</v>
      </c>
      <c r="D22" s="122" t="s">
        <v>26</v>
      </c>
      <c r="E22" s="23"/>
      <c r="F22" s="106">
        <v>0</v>
      </c>
      <c r="G22" s="92">
        <f t="shared" si="5"/>
        <v>0</v>
      </c>
      <c r="H22" s="125" t="s">
        <v>54</v>
      </c>
      <c r="I22" s="22">
        <f t="shared" si="3"/>
        <v>0</v>
      </c>
      <c r="J22" s="99">
        <v>0</v>
      </c>
      <c r="K22" s="69">
        <v>0</v>
      </c>
      <c r="L22" s="45">
        <v>0</v>
      </c>
      <c r="M22" s="108">
        <f t="shared" si="4"/>
        <v>0</v>
      </c>
      <c r="U22" s="5" t="s">
        <v>47</v>
      </c>
    </row>
    <row r="23" spans="1:21" ht="27" customHeight="1">
      <c r="A23" s="69">
        <v>19</v>
      </c>
      <c r="B23" s="33">
        <v>582</v>
      </c>
      <c r="C23" s="36" t="s">
        <v>115</v>
      </c>
      <c r="D23" s="122" t="s">
        <v>26</v>
      </c>
      <c r="E23" s="23"/>
      <c r="F23" s="106">
        <v>0</v>
      </c>
      <c r="G23" s="92">
        <f t="shared" si="5"/>
        <v>0</v>
      </c>
      <c r="H23" s="125" t="s">
        <v>54</v>
      </c>
      <c r="I23" s="22">
        <f t="shared" si="3"/>
        <v>0</v>
      </c>
      <c r="J23" s="99">
        <v>0</v>
      </c>
      <c r="K23" s="69">
        <v>0</v>
      </c>
      <c r="L23" s="45">
        <v>0</v>
      </c>
      <c r="M23" s="108">
        <f t="shared" si="4"/>
        <v>0</v>
      </c>
      <c r="U23" s="5" t="s">
        <v>47</v>
      </c>
    </row>
    <row r="24" spans="1:21" ht="27" customHeight="1">
      <c r="A24" s="69">
        <v>20</v>
      </c>
      <c r="B24" s="33">
        <v>610</v>
      </c>
      <c r="C24" s="36" t="s">
        <v>19</v>
      </c>
      <c r="D24" s="122" t="s">
        <v>128</v>
      </c>
      <c r="E24" s="23"/>
      <c r="F24" s="106">
        <v>500</v>
      </c>
      <c r="G24" s="92">
        <f t="shared" si="5"/>
        <v>500</v>
      </c>
      <c r="H24" s="125" t="s">
        <v>54</v>
      </c>
      <c r="I24" s="22">
        <f t="shared" si="3"/>
        <v>500</v>
      </c>
      <c r="J24" s="99">
        <v>0</v>
      </c>
      <c r="K24" s="69">
        <v>0</v>
      </c>
      <c r="L24" s="45">
        <v>1</v>
      </c>
      <c r="M24" s="108">
        <f t="shared" si="4"/>
        <v>500</v>
      </c>
      <c r="U24" s="5" t="s">
        <v>49</v>
      </c>
    </row>
    <row r="25" spans="1:21" ht="27" customHeight="1">
      <c r="A25" s="69">
        <v>21</v>
      </c>
      <c r="B25" s="33">
        <v>642</v>
      </c>
      <c r="C25" s="36" t="s">
        <v>21</v>
      </c>
      <c r="D25" s="122" t="s">
        <v>26</v>
      </c>
      <c r="E25" s="23"/>
      <c r="F25" s="106">
        <v>0</v>
      </c>
      <c r="G25" s="92">
        <f t="shared" si="5"/>
        <v>0</v>
      </c>
      <c r="H25" s="125" t="s">
        <v>54</v>
      </c>
      <c r="I25" s="22">
        <f t="shared" si="3"/>
        <v>0</v>
      </c>
      <c r="J25" s="99">
        <v>0</v>
      </c>
      <c r="K25" s="69">
        <v>0</v>
      </c>
      <c r="L25" s="45">
        <v>0</v>
      </c>
      <c r="M25" s="108">
        <f t="shared" si="4"/>
        <v>0</v>
      </c>
      <c r="U25" s="5" t="s">
        <v>48</v>
      </c>
    </row>
    <row r="26" spans="1:21" ht="27" customHeight="1">
      <c r="A26" s="69">
        <v>22</v>
      </c>
      <c r="B26" s="33">
        <v>730</v>
      </c>
      <c r="C26" s="36" t="s">
        <v>23</v>
      </c>
      <c r="D26" s="122" t="s">
        <v>129</v>
      </c>
      <c r="E26" s="23"/>
      <c r="F26" s="106">
        <v>250</v>
      </c>
      <c r="G26" s="92">
        <f t="shared" si="5"/>
        <v>250</v>
      </c>
      <c r="H26" s="125" t="s">
        <v>54</v>
      </c>
      <c r="I26" s="22">
        <f t="shared" si="3"/>
        <v>250</v>
      </c>
      <c r="J26" s="99">
        <v>0</v>
      </c>
      <c r="K26" s="69">
        <v>0</v>
      </c>
      <c r="L26" s="45">
        <v>1</v>
      </c>
      <c r="M26" s="108">
        <f t="shared" si="4"/>
        <v>250</v>
      </c>
      <c r="U26" s="5" t="s">
        <v>50</v>
      </c>
    </row>
    <row r="27" spans="1:21" ht="27" customHeight="1">
      <c r="A27" s="69">
        <v>23</v>
      </c>
      <c r="B27" s="33">
        <v>810</v>
      </c>
      <c r="C27" s="36" t="s">
        <v>29</v>
      </c>
      <c r="D27" s="122" t="s">
        <v>26</v>
      </c>
      <c r="E27" s="23"/>
      <c r="F27" s="106">
        <v>0</v>
      </c>
      <c r="G27" s="92">
        <f t="shared" si="5"/>
        <v>0</v>
      </c>
      <c r="H27" s="125" t="s">
        <v>54</v>
      </c>
      <c r="I27" s="22">
        <f t="shared" si="3"/>
        <v>0</v>
      </c>
      <c r="J27" s="99">
        <v>0</v>
      </c>
      <c r="K27" s="69">
        <v>0</v>
      </c>
      <c r="L27" s="45">
        <v>0</v>
      </c>
      <c r="M27" s="108">
        <f t="shared" si="4"/>
        <v>0</v>
      </c>
      <c r="U27" s="5" t="s">
        <v>51</v>
      </c>
    </row>
    <row r="28" spans="1:21" ht="27" customHeight="1" thickBot="1">
      <c r="A28" s="70">
        <v>24</v>
      </c>
      <c r="B28" s="35">
        <v>890</v>
      </c>
      <c r="C28" s="38" t="s">
        <v>32</v>
      </c>
      <c r="D28" s="123" t="s">
        <v>26</v>
      </c>
      <c r="E28" s="41"/>
      <c r="F28" s="107">
        <v>0</v>
      </c>
      <c r="G28" s="93">
        <f t="shared" si="5"/>
        <v>0</v>
      </c>
      <c r="H28" s="126" t="s">
        <v>54</v>
      </c>
      <c r="I28" s="120">
        <f t="shared" si="3"/>
        <v>0</v>
      </c>
      <c r="J28" s="121">
        <v>0</v>
      </c>
      <c r="K28" s="70">
        <v>0</v>
      </c>
      <c r="L28" s="46">
        <v>0</v>
      </c>
      <c r="M28" s="109">
        <f t="shared" si="4"/>
        <v>0</v>
      </c>
      <c r="U28" s="5" t="s">
        <v>52</v>
      </c>
    </row>
    <row r="29" ht="12.75">
      <c r="U29" s="5" t="s">
        <v>53</v>
      </c>
    </row>
    <row r="30" spans="6:21" ht="12.75">
      <c r="F30" s="13" t="s">
        <v>40</v>
      </c>
      <c r="G30" s="12">
        <f>SUM(G7:G28)</f>
        <v>39928.75</v>
      </c>
      <c r="H30" s="12"/>
      <c r="I30" s="12">
        <f>SUM(I7:I28)</f>
        <v>33840.75</v>
      </c>
      <c r="J30" s="12">
        <f>SUM(J7:J28)</f>
        <v>6088</v>
      </c>
      <c r="L30" s="52">
        <f>+M30/G30</f>
        <v>0.9812165419653758</v>
      </c>
      <c r="M30" s="12">
        <f>SUM(M7:M28)</f>
        <v>39178.75</v>
      </c>
      <c r="U30" s="5" t="s">
        <v>52</v>
      </c>
    </row>
    <row r="31" spans="1:21" ht="12.75">
      <c r="A31" s="8" t="s">
        <v>61</v>
      </c>
      <c r="B31" s="8"/>
      <c r="C31" t="s">
        <v>123</v>
      </c>
      <c r="J31" s="77"/>
      <c r="U31" s="5" t="s">
        <v>54</v>
      </c>
    </row>
    <row r="32" spans="1:21" ht="19.5">
      <c r="A32" s="128" t="s">
        <v>67</v>
      </c>
      <c r="C32" s="236"/>
      <c r="D32" s="236"/>
      <c r="E32" s="236"/>
      <c r="F32" s="236"/>
      <c r="G32" s="236"/>
      <c r="H32" s="236"/>
      <c r="I32" s="236"/>
      <c r="J32" s="236"/>
      <c r="K32" s="236"/>
      <c r="L32" s="236"/>
      <c r="U32" s="4" t="s">
        <v>16</v>
      </c>
    </row>
    <row r="33" spans="1:12" ht="25.5" customHeight="1">
      <c r="A33">
        <v>8</v>
      </c>
      <c r="C33" s="262" t="s">
        <v>130</v>
      </c>
      <c r="D33" s="262"/>
      <c r="E33" s="262"/>
      <c r="F33" s="262"/>
      <c r="G33" s="262"/>
      <c r="H33" s="262"/>
      <c r="I33" s="262"/>
      <c r="J33" s="262"/>
      <c r="K33" s="262"/>
      <c r="L33" s="262"/>
    </row>
    <row r="34" spans="1:12" ht="25.5" customHeight="1">
      <c r="A34">
        <v>9</v>
      </c>
      <c r="C34" s="262" t="s">
        <v>127</v>
      </c>
      <c r="D34" s="262"/>
      <c r="E34" s="262"/>
      <c r="F34" s="262"/>
      <c r="G34" s="262"/>
      <c r="H34" s="262"/>
      <c r="I34" s="262"/>
      <c r="J34" s="262"/>
      <c r="K34" s="262"/>
      <c r="L34" s="262"/>
    </row>
    <row r="35" spans="1:12" ht="25.5" customHeight="1">
      <c r="A35">
        <v>20</v>
      </c>
      <c r="C35" s="262" t="s">
        <v>127</v>
      </c>
      <c r="D35" s="262"/>
      <c r="E35" s="262"/>
      <c r="F35" s="262"/>
      <c r="G35" s="262"/>
      <c r="H35" s="262"/>
      <c r="I35" s="262"/>
      <c r="J35" s="262"/>
      <c r="K35" s="262"/>
      <c r="L35" s="262"/>
    </row>
    <row r="36" spans="3:21" ht="46.5" customHeight="1">
      <c r="C36" s="256" t="s">
        <v>26</v>
      </c>
      <c r="D36" s="256"/>
      <c r="E36" s="11"/>
      <c r="F36" s="259"/>
      <c r="G36" s="259"/>
      <c r="H36" s="259"/>
      <c r="I36" s="59"/>
      <c r="J36" s="79"/>
      <c r="K36" s="249"/>
      <c r="L36" s="249"/>
      <c r="M36" s="249"/>
      <c r="U36" s="5"/>
    </row>
    <row r="37" spans="3:17" ht="15" customHeight="1">
      <c r="C37" s="261" t="s">
        <v>70</v>
      </c>
      <c r="D37" s="261"/>
      <c r="E37" s="56"/>
      <c r="F37" s="129" t="s">
        <v>133</v>
      </c>
      <c r="G37" s="60"/>
      <c r="H37" s="60"/>
      <c r="I37" s="263" t="s">
        <v>106</v>
      </c>
      <c r="J37" s="263"/>
      <c r="K37" s="255" t="str">
        <f>LOOKUP(J4,Q38:Q58,P38:P58)</f>
        <v>Catherine Fletcher</v>
      </c>
      <c r="L37" s="255"/>
      <c r="M37" s="255"/>
      <c r="P37" s="61" t="s">
        <v>101</v>
      </c>
      <c r="Q37" s="61" t="s">
        <v>72</v>
      </c>
    </row>
    <row r="38" spans="3:21" ht="14.25">
      <c r="C38" s="55"/>
      <c r="D38" s="55"/>
      <c r="E38" s="56"/>
      <c r="F38" s="57"/>
      <c r="G38" s="58"/>
      <c r="H38" s="59"/>
      <c r="I38" s="59"/>
      <c r="J38" s="59"/>
      <c r="K38" s="59"/>
      <c r="P38" t="s">
        <v>73</v>
      </c>
      <c r="Q38" t="s">
        <v>74</v>
      </c>
      <c r="U38" s="4"/>
    </row>
    <row r="39" spans="3:21" ht="14.25">
      <c r="C39" s="55"/>
      <c r="D39" s="55"/>
      <c r="E39" s="56"/>
      <c r="F39" s="57"/>
      <c r="G39" s="58"/>
      <c r="H39" s="59"/>
      <c r="I39" s="59"/>
      <c r="J39" s="59"/>
      <c r="K39" s="59"/>
      <c r="P39" t="s">
        <v>75</v>
      </c>
      <c r="Q39" t="s">
        <v>76</v>
      </c>
      <c r="U39" s="4"/>
    </row>
    <row r="40" spans="3:21" ht="14.25">
      <c r="C40" s="55"/>
      <c r="D40" s="55"/>
      <c r="E40" s="56"/>
      <c r="F40" s="57"/>
      <c r="G40" s="58"/>
      <c r="H40" s="59"/>
      <c r="I40" s="59"/>
      <c r="J40" s="59"/>
      <c r="K40" s="59"/>
      <c r="P40" t="s">
        <v>75</v>
      </c>
      <c r="Q40" t="s">
        <v>79</v>
      </c>
      <c r="U40" s="4"/>
    </row>
    <row r="41" spans="3:21" ht="14.25">
      <c r="C41" s="55"/>
      <c r="D41" s="55"/>
      <c r="E41" s="56"/>
      <c r="F41" s="57"/>
      <c r="G41" s="58"/>
      <c r="H41" s="59"/>
      <c r="I41" s="59"/>
      <c r="J41" s="59"/>
      <c r="K41" s="59"/>
      <c r="P41" t="s">
        <v>75</v>
      </c>
      <c r="Q41" t="s">
        <v>81</v>
      </c>
      <c r="U41" s="4"/>
    </row>
    <row r="42" spans="3:21" ht="15">
      <c r="C42" s="39" t="s">
        <v>60</v>
      </c>
      <c r="P42" t="s">
        <v>75</v>
      </c>
      <c r="Q42" t="s">
        <v>80</v>
      </c>
      <c r="U42" s="4" t="s">
        <v>54</v>
      </c>
    </row>
    <row r="43" spans="3:17" ht="12.75">
      <c r="C43" s="80">
        <v>0</v>
      </c>
      <c r="D43" s="15" t="s">
        <v>59</v>
      </c>
      <c r="P43" t="s">
        <v>75</v>
      </c>
      <c r="Q43" t="s">
        <v>77</v>
      </c>
    </row>
    <row r="44" spans="3:17" ht="12.75">
      <c r="C44" s="81">
        <v>1.1</v>
      </c>
      <c r="D44" s="15" t="s">
        <v>0</v>
      </c>
      <c r="P44" t="s">
        <v>82</v>
      </c>
      <c r="Q44" t="s">
        <v>102</v>
      </c>
    </row>
    <row r="45" spans="3:17" ht="12.75">
      <c r="C45" s="81">
        <v>1.2</v>
      </c>
      <c r="D45" s="15" t="s">
        <v>1</v>
      </c>
      <c r="P45" t="s">
        <v>83</v>
      </c>
      <c r="Q45" t="s">
        <v>84</v>
      </c>
    </row>
    <row r="46" spans="3:17" ht="12.75">
      <c r="C46" s="81">
        <v>1.3</v>
      </c>
      <c r="D46" s="15" t="s">
        <v>2</v>
      </c>
      <c r="P46" t="s">
        <v>75</v>
      </c>
      <c r="Q46" t="s">
        <v>78</v>
      </c>
    </row>
    <row r="47" spans="3:17" ht="12.75">
      <c r="C47" s="81">
        <v>2.1</v>
      </c>
      <c r="D47" s="15" t="s">
        <v>3</v>
      </c>
      <c r="P47" t="s">
        <v>85</v>
      </c>
      <c r="Q47" t="s">
        <v>86</v>
      </c>
    </row>
    <row r="48" spans="3:17" ht="12.75">
      <c r="C48" s="81">
        <v>2.2</v>
      </c>
      <c r="D48" s="15" t="s">
        <v>4</v>
      </c>
      <c r="P48" t="s">
        <v>75</v>
      </c>
      <c r="Q48" t="s">
        <v>87</v>
      </c>
    </row>
    <row r="49" spans="3:17" ht="12.75">
      <c r="C49" s="81">
        <v>2.3</v>
      </c>
      <c r="D49" s="15" t="s">
        <v>5</v>
      </c>
      <c r="P49" t="s">
        <v>88</v>
      </c>
      <c r="Q49" t="s">
        <v>89</v>
      </c>
    </row>
    <row r="50" spans="3:17" ht="12.75">
      <c r="C50" s="81">
        <v>3.1</v>
      </c>
      <c r="D50" s="15" t="s">
        <v>6</v>
      </c>
      <c r="P50" t="s">
        <v>75</v>
      </c>
      <c r="Q50" t="s">
        <v>90</v>
      </c>
    </row>
    <row r="51" spans="3:17" ht="12.75">
      <c r="C51" s="81">
        <v>3.2</v>
      </c>
      <c r="D51" s="15" t="s">
        <v>7</v>
      </c>
      <c r="P51" t="s">
        <v>82</v>
      </c>
      <c r="Q51" t="s">
        <v>91</v>
      </c>
    </row>
    <row r="52" spans="3:17" ht="12.75">
      <c r="C52" s="81">
        <v>3.3</v>
      </c>
      <c r="D52" s="15" t="s">
        <v>9</v>
      </c>
      <c r="P52" t="s">
        <v>99</v>
      </c>
      <c r="Q52" t="s">
        <v>100</v>
      </c>
    </row>
    <row r="53" spans="3:17" ht="12.75">
      <c r="C53" s="81">
        <v>3.4</v>
      </c>
      <c r="D53" s="15" t="s">
        <v>10</v>
      </c>
      <c r="P53" t="s">
        <v>82</v>
      </c>
      <c r="Q53" t="s">
        <v>92</v>
      </c>
    </row>
    <row r="54" spans="3:17" ht="12.75">
      <c r="C54" s="81">
        <v>4.1</v>
      </c>
      <c r="D54" s="15" t="s">
        <v>11</v>
      </c>
      <c r="P54" t="s">
        <v>75</v>
      </c>
      <c r="Q54" t="s">
        <v>93</v>
      </c>
    </row>
    <row r="55" spans="3:17" ht="12.75">
      <c r="C55" s="81">
        <v>4.2</v>
      </c>
      <c r="D55" s="15" t="s">
        <v>13</v>
      </c>
      <c r="P55" t="s">
        <v>75</v>
      </c>
      <c r="Q55" t="s">
        <v>94</v>
      </c>
    </row>
    <row r="56" spans="3:17" ht="12.75">
      <c r="C56" s="81">
        <v>4.3</v>
      </c>
      <c r="D56" s="15" t="s">
        <v>15</v>
      </c>
      <c r="P56" t="s">
        <v>75</v>
      </c>
      <c r="Q56" t="s">
        <v>95</v>
      </c>
    </row>
    <row r="57" spans="3:17" ht="12.75">
      <c r="C57" s="81">
        <v>4.4</v>
      </c>
      <c r="D57" s="15" t="s">
        <v>17</v>
      </c>
      <c r="P57" t="s">
        <v>82</v>
      </c>
      <c r="Q57" t="s">
        <v>98</v>
      </c>
    </row>
    <row r="58" spans="3:17" ht="12.75">
      <c r="C58" s="81">
        <v>4.5</v>
      </c>
      <c r="D58" s="15" t="s">
        <v>18</v>
      </c>
      <c r="P58" t="s">
        <v>96</v>
      </c>
      <c r="Q58" t="s">
        <v>97</v>
      </c>
    </row>
    <row r="59" spans="3:4" ht="12.75">
      <c r="C59" s="81">
        <v>4.6</v>
      </c>
      <c r="D59" s="15" t="s">
        <v>20</v>
      </c>
    </row>
    <row r="60" spans="3:4" ht="12.75">
      <c r="C60" s="81">
        <v>4.7</v>
      </c>
      <c r="D60" s="15" t="s">
        <v>22</v>
      </c>
    </row>
    <row r="61" spans="3:4" ht="12.75">
      <c r="C61" s="81">
        <v>5.1</v>
      </c>
      <c r="D61" s="15" t="s">
        <v>24</v>
      </c>
    </row>
    <row r="62" spans="3:4" ht="12.75" thickBot="1">
      <c r="C62" s="82">
        <v>5.2</v>
      </c>
      <c r="D62" s="15" t="s">
        <v>25</v>
      </c>
    </row>
  </sheetData>
  <sheetProtection/>
  <mergeCells count="18">
    <mergeCell ref="K37:M37"/>
    <mergeCell ref="I37:J37"/>
    <mergeCell ref="E15:L15"/>
    <mergeCell ref="A4:C4"/>
    <mergeCell ref="H4:I4"/>
    <mergeCell ref="J4:M4"/>
    <mergeCell ref="B6:C6"/>
    <mergeCell ref="B15:C15"/>
    <mergeCell ref="A1:M1"/>
    <mergeCell ref="A2:M2"/>
    <mergeCell ref="C36:D36"/>
    <mergeCell ref="C37:D37"/>
    <mergeCell ref="F36:H36"/>
    <mergeCell ref="C32:L32"/>
    <mergeCell ref="C33:L33"/>
    <mergeCell ref="C34:L34"/>
    <mergeCell ref="C35:L35"/>
    <mergeCell ref="K36:M36"/>
  </mergeCells>
  <dataValidations count="4">
    <dataValidation type="list" allowBlank="1" showInputMessage="1" showErrorMessage="1" sqref="J4">
      <formula1>$Q$38:$Q$58</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K7:K14 K16:K28">
      <formula1>$C$43:$C$62</formula1>
    </dataValidation>
    <dataValidation type="list" allowBlank="1" showInputMessage="1" showErrorMessage="1" errorTitle="Select A Funding Source" sqref="H7:H14 H16:H28">
      <formula1>$U$19:$U$42</formula1>
    </dataValidation>
    <dataValidation type="list" allowBlank="1" showInputMessage="1" showErrorMessage="1" sqref="A33:B35">
      <formula1>$A$7:$A$28</formula1>
    </dataValidation>
  </dataValidations>
  <printOptions horizontalCentered="1"/>
  <pageMargins left="0.25" right="0.25" top="0.25" bottom="0.5" header="0.5" footer="0.5"/>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EBRPSS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EBRPSS</dc:creator>
  <cp:keywords/>
  <dc:description/>
  <cp:lastModifiedBy>Windows User</cp:lastModifiedBy>
  <cp:lastPrinted>2015-01-14T15:49:07Z</cp:lastPrinted>
  <dcterms:created xsi:type="dcterms:W3CDTF">2007-11-29T18:19:05Z</dcterms:created>
  <dcterms:modified xsi:type="dcterms:W3CDTF">2015-01-14T15:54:09Z</dcterms:modified>
  <cp:category/>
  <cp:version/>
  <cp:contentType/>
  <cp:contentStatus/>
</cp:coreProperties>
</file>